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drawings/drawing10.xml" ContentType="application/vnd.openxmlformats-officedocument.drawingml.chartshapes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115" windowHeight="7485" tabRatio="877"/>
  </bookViews>
  <sheets>
    <sheet name="Carátula" sheetId="10" r:id="rId1"/>
    <sheet name="Índice" sheetId="11" r:id="rId2"/>
    <sheet name="PEAO-2012" sheetId="2" r:id="rId3"/>
    <sheet name="PEAO-2013" sheetId="12" r:id="rId4"/>
    <sheet name="PEAO-2014" sheetId="13" r:id="rId5"/>
    <sheet name="PEAO-2015" sheetId="14" state="hidden" r:id="rId6"/>
    <sheet name="PET" sheetId="20" r:id="rId7"/>
    <sheet name="IPEAO" sheetId="15" r:id="rId8"/>
    <sheet name="IPEAO 2012-2016" sheetId="16" r:id="rId9"/>
    <sheet name="IPEAO Sectores" sheetId="21" r:id="rId10"/>
    <sheet name="IPEAO Ingresos" sheetId="22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 localSheetId="7">#REF!</definedName>
    <definedName name="d" localSheetId="8">#REF!</definedName>
    <definedName name="d" localSheetId="10">#REF!</definedName>
    <definedName name="d" localSheetId="9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7">#REF!</definedName>
    <definedName name="GAdmin" localSheetId="8">#REF!</definedName>
    <definedName name="GAdmin" localSheetId="10">#REF!</definedName>
    <definedName name="GAdmin" localSheetId="9">#REF!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7">'[4]Ctas-Ind (1)'!#REF!</definedName>
    <definedName name="Indic.Propuestos" localSheetId="8">'[4]Ctas-Ind (1)'!#REF!</definedName>
    <definedName name="Indic.Propuestos" localSheetId="10">'[4]Ctas-Ind (1)'!#REF!</definedName>
    <definedName name="Indic.Propuestos" localSheetId="9">'[4]Ctas-Ind (1)'!#REF!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7">[5]!INDICE</definedName>
    <definedName name="INDICE" localSheetId="8">[5]!INDICE</definedName>
    <definedName name="INDICE" localSheetId="10">[5]!INDICE</definedName>
    <definedName name="INDICE" localSheetId="9">[5]!INDICE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7">#REF!</definedName>
    <definedName name="IngresF" localSheetId="8">#REF!</definedName>
    <definedName name="IngresF" localSheetId="10">#REF!</definedName>
    <definedName name="IngresF" localSheetId="9">#REF!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7">#REF!</definedName>
    <definedName name="MFinanc" localSheetId="8">#REF!</definedName>
    <definedName name="MFinanc" localSheetId="10">#REF!</definedName>
    <definedName name="MFinanc" localSheetId="9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7">#REF!</definedName>
    <definedName name="Utilid" localSheetId="8">#REF!</definedName>
    <definedName name="Utilid" localSheetId="10">#REF!</definedName>
    <definedName name="Utilid" localSheetId="9">#REF!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K37" i="15" l="1"/>
  <c r="J37" i="15"/>
  <c r="J36" i="15"/>
  <c r="J67" i="15"/>
  <c r="J68" i="15"/>
  <c r="D68" i="15"/>
  <c r="I46" i="16" l="1"/>
  <c r="F35" i="13"/>
  <c r="F35" i="12"/>
  <c r="E68" i="15"/>
  <c r="F35" i="2"/>
  <c r="H34" i="2"/>
  <c r="G34" i="2"/>
  <c r="F34" i="2"/>
  <c r="H34" i="12"/>
  <c r="G34" i="12"/>
  <c r="F34" i="12"/>
  <c r="H34" i="13"/>
  <c r="G34" i="13"/>
  <c r="F34" i="13"/>
  <c r="H68" i="15"/>
  <c r="G68" i="15"/>
  <c r="E35" i="15"/>
  <c r="F35" i="15"/>
  <c r="G35" i="15"/>
  <c r="H35" i="15"/>
  <c r="I35" i="15"/>
  <c r="J35" i="15"/>
  <c r="K35" i="15"/>
  <c r="L35" i="15"/>
  <c r="D35" i="15"/>
  <c r="K98" i="21" l="1"/>
  <c r="I98" i="21"/>
  <c r="G98" i="21"/>
  <c r="E98" i="21"/>
  <c r="K64" i="21"/>
  <c r="I64" i="21"/>
  <c r="G64" i="21"/>
  <c r="E64" i="21"/>
  <c r="M34" i="21"/>
  <c r="K34" i="21"/>
  <c r="I34" i="21"/>
  <c r="G34" i="21"/>
  <c r="E34" i="21"/>
  <c r="E37" i="20"/>
  <c r="K36" i="20"/>
  <c r="K37" i="20"/>
  <c r="H37" i="20"/>
  <c r="D37" i="20"/>
  <c r="N36" i="20"/>
  <c r="D36" i="20"/>
  <c r="H36" i="20"/>
  <c r="L35" i="20" l="1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M11" i="20"/>
  <c r="N11" i="20"/>
  <c r="O11" i="20"/>
  <c r="P11" i="20"/>
  <c r="M12" i="20"/>
  <c r="N12" i="20"/>
  <c r="O12" i="20"/>
  <c r="P12" i="20"/>
  <c r="M13" i="20"/>
  <c r="N13" i="20"/>
  <c r="O13" i="20"/>
  <c r="P13" i="20"/>
  <c r="M14" i="20"/>
  <c r="N14" i="20"/>
  <c r="O14" i="20"/>
  <c r="P14" i="20"/>
  <c r="M15" i="20"/>
  <c r="N15" i="20"/>
  <c r="O15" i="20"/>
  <c r="P15" i="20"/>
  <c r="M16" i="20"/>
  <c r="N16" i="20"/>
  <c r="O16" i="20"/>
  <c r="P16" i="20"/>
  <c r="M17" i="20"/>
  <c r="N17" i="20"/>
  <c r="O17" i="20"/>
  <c r="P17" i="20"/>
  <c r="M18" i="20"/>
  <c r="N18" i="20"/>
  <c r="O18" i="20"/>
  <c r="P18" i="20"/>
  <c r="M19" i="20"/>
  <c r="N19" i="20"/>
  <c r="O19" i="20"/>
  <c r="P19" i="20"/>
  <c r="M20" i="20"/>
  <c r="N20" i="20"/>
  <c r="O20" i="20"/>
  <c r="P20" i="20"/>
  <c r="M21" i="20"/>
  <c r="N21" i="20"/>
  <c r="O21" i="20"/>
  <c r="P21" i="20"/>
  <c r="M22" i="20"/>
  <c r="N22" i="20"/>
  <c r="O22" i="20"/>
  <c r="P22" i="20"/>
  <c r="M23" i="20"/>
  <c r="N23" i="20"/>
  <c r="O23" i="20"/>
  <c r="P23" i="20"/>
  <c r="M24" i="20"/>
  <c r="N24" i="20"/>
  <c r="O24" i="20"/>
  <c r="P24" i="20"/>
  <c r="M25" i="20"/>
  <c r="N25" i="20"/>
  <c r="O25" i="20"/>
  <c r="P25" i="20"/>
  <c r="M26" i="20"/>
  <c r="N26" i="20"/>
  <c r="O26" i="20"/>
  <c r="P26" i="20"/>
  <c r="M27" i="20"/>
  <c r="N27" i="20"/>
  <c r="O27" i="20"/>
  <c r="P27" i="20"/>
  <c r="M28" i="20"/>
  <c r="N28" i="20"/>
  <c r="O28" i="20"/>
  <c r="P28" i="20"/>
  <c r="M29" i="20"/>
  <c r="N29" i="20"/>
  <c r="O29" i="20"/>
  <c r="P29" i="20"/>
  <c r="M30" i="20"/>
  <c r="N30" i="20"/>
  <c r="O30" i="20"/>
  <c r="P30" i="20"/>
  <c r="M31" i="20"/>
  <c r="N31" i="20"/>
  <c r="O31" i="20"/>
  <c r="P31" i="20"/>
  <c r="M32" i="20"/>
  <c r="N32" i="20"/>
  <c r="O32" i="20"/>
  <c r="P32" i="20"/>
  <c r="M33" i="20"/>
  <c r="N33" i="20"/>
  <c r="O33" i="20"/>
  <c r="P33" i="20"/>
  <c r="M34" i="20"/>
  <c r="N34" i="20"/>
  <c r="O34" i="20"/>
  <c r="P34" i="20"/>
  <c r="M35" i="20"/>
  <c r="N35" i="20"/>
  <c r="O35" i="20"/>
  <c r="P35" i="20"/>
  <c r="N10" i="20"/>
  <c r="O10" i="20"/>
  <c r="P10" i="20"/>
  <c r="M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10" i="20"/>
  <c r="K36" i="15" l="1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42" i="15"/>
  <c r="J10" i="15"/>
  <c r="K10" i="15"/>
  <c r="L10" i="15"/>
  <c r="J11" i="15"/>
  <c r="K11" i="15"/>
  <c r="L11" i="15"/>
  <c r="J12" i="15"/>
  <c r="K12" i="15"/>
  <c r="L12" i="15"/>
  <c r="J13" i="15"/>
  <c r="K13" i="15"/>
  <c r="L13" i="15"/>
  <c r="J14" i="15"/>
  <c r="K14" i="15"/>
  <c r="L14" i="15"/>
  <c r="J15" i="15"/>
  <c r="K15" i="15"/>
  <c r="L15" i="15"/>
  <c r="J16" i="15"/>
  <c r="K16" i="15"/>
  <c r="L16" i="15"/>
  <c r="J17" i="15"/>
  <c r="K17" i="15"/>
  <c r="L17" i="15"/>
  <c r="J18" i="15"/>
  <c r="K18" i="15"/>
  <c r="L18" i="15"/>
  <c r="J19" i="15"/>
  <c r="K19" i="15"/>
  <c r="L19" i="15"/>
  <c r="J20" i="15"/>
  <c r="K20" i="15"/>
  <c r="L20" i="15"/>
  <c r="J21" i="15"/>
  <c r="K21" i="15"/>
  <c r="L21" i="15"/>
  <c r="J22" i="15"/>
  <c r="K22" i="15"/>
  <c r="L22" i="15"/>
  <c r="J23" i="15"/>
  <c r="K23" i="15"/>
  <c r="L23" i="15"/>
  <c r="J24" i="15"/>
  <c r="K24" i="15"/>
  <c r="L24" i="15"/>
  <c r="J25" i="15"/>
  <c r="K25" i="15"/>
  <c r="L25" i="15"/>
  <c r="J26" i="15"/>
  <c r="K26" i="15"/>
  <c r="L26" i="15"/>
  <c r="J27" i="15"/>
  <c r="K27" i="15"/>
  <c r="L27" i="15"/>
  <c r="J28" i="15"/>
  <c r="K28" i="15"/>
  <c r="L28" i="15"/>
  <c r="J29" i="15"/>
  <c r="K29" i="15"/>
  <c r="L29" i="15"/>
  <c r="J30" i="15"/>
  <c r="K30" i="15"/>
  <c r="L30" i="15"/>
  <c r="J31" i="15"/>
  <c r="K31" i="15"/>
  <c r="L31" i="15"/>
  <c r="J32" i="15"/>
  <c r="K32" i="15"/>
  <c r="L32" i="15"/>
  <c r="J33" i="15"/>
  <c r="K33" i="15"/>
  <c r="L33" i="15"/>
  <c r="J34" i="15"/>
  <c r="K34" i="15"/>
  <c r="L34" i="15"/>
  <c r="K9" i="15"/>
  <c r="L9" i="15"/>
  <c r="J9" i="15"/>
  <c r="L12" i="16"/>
  <c r="K12" i="16"/>
  <c r="J12" i="16"/>
  <c r="I12" i="16"/>
  <c r="H12" i="16"/>
  <c r="I20" i="16"/>
  <c r="I23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2" i="16"/>
  <c r="I21" i="16"/>
  <c r="H32" i="13"/>
  <c r="G32" i="13"/>
  <c r="F32" i="13"/>
  <c r="F32" i="2" l="1"/>
  <c r="G3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7" i="2"/>
  <c r="H32" i="2" l="1"/>
</calcChain>
</file>

<file path=xl/sharedStrings.xml><?xml version="1.0" encoding="utf-8"?>
<sst xmlns="http://schemas.openxmlformats.org/spreadsheetml/2006/main" count="714" uniqueCount="113">
  <si>
    <t>Amazonas</t>
  </si>
  <si>
    <t>Áncash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</si>
  <si>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</si>
  <si>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</si>
  <si>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</si>
  <si>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</si>
  <si>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</si>
  <si>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</si>
  <si>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</si>
  <si>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</si>
  <si>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</si>
  <si>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</si>
  <si>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</si>
  <si>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</si>
  <si>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</si>
  <si>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</si>
  <si>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</si>
  <si>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</si>
  <si>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</si>
  <si>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</si>
  <si>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</si>
  <si>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</si>
  <si>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</si>
  <si>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</si>
  <si>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</si>
  <si>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Región</t>
  </si>
  <si>
    <t>Callao</t>
  </si>
  <si>
    <t>PEA Ocupada</t>
  </si>
  <si>
    <t>Perú: Población Económicamente Activa Ocupada según Situación de Informalidad Laboral</t>
  </si>
  <si>
    <t>(En Millones de personas del 2012 al 2016)</t>
  </si>
  <si>
    <t>Índice</t>
  </si>
  <si>
    <t>Informal</t>
  </si>
  <si>
    <t>Formal</t>
  </si>
  <si>
    <t xml:space="preserve">Total PEA </t>
  </si>
  <si>
    <t>Población Económicamente Activa Ocupada según situación de formaldidad laboral 2012</t>
  </si>
  <si>
    <t>TOTAL</t>
  </si>
  <si>
    <t>Fuente: Encuesta Nacional de Hogares (ENAHO) - INEI.                                                                                                                                         Elaboración: CIE-PERUCÁMARAS</t>
  </si>
  <si>
    <t>Población Económicamente Activa Ocupada según situación de formaldidad laboral 2013</t>
  </si>
  <si>
    <t>Población Económicamente Activa Ocupada según situación de formaldidad laboral 2014</t>
  </si>
  <si>
    <t>PEA Ocupada según situación de Formalidad 2015</t>
  </si>
  <si>
    <t>Población Económicamente Activa Ocupada según situación de formaldidad laboral 2015</t>
  </si>
  <si>
    <t>Población Económicamente Activa Ocupada según situación de formaldidad laboral 2016</t>
  </si>
  <si>
    <t>Madre de D.</t>
  </si>
  <si>
    <t>Huancav.</t>
  </si>
  <si>
    <t>Con empleo Informal</t>
  </si>
  <si>
    <t>Con empleo formal</t>
  </si>
  <si>
    <t>Total PEA Ocupada</t>
  </si>
  <si>
    <t>Tasa de Informalidad (%)</t>
  </si>
  <si>
    <t>Fuente: Encuesta Nacional de Hogares (ENAHO) - INEI.                                                   Elaboración: CIE-PERUCÁMARAS</t>
  </si>
  <si>
    <t>Var. Pp. 16/12</t>
  </si>
  <si>
    <t xml:space="preserve">Tasa de Informalidad laboral </t>
  </si>
  <si>
    <t>(% de la PEA Ocupada)</t>
  </si>
  <si>
    <t>Fuente: Encuesta Nacional de Hogares (ENAHO) - INEI.                                                                       Elaboración: CIE-PERUCÁMARAS</t>
  </si>
  <si>
    <t>Fuente: Encuesta Nacional de Hogares (ENAHO) - INEI.</t>
  </si>
  <si>
    <t>Elaboración: CIE-PERUCÁMARAS</t>
  </si>
  <si>
    <t>Var. 2016/2015</t>
  </si>
  <si>
    <t>Var. Pp 16/15</t>
  </si>
  <si>
    <t>Total PEA O</t>
  </si>
  <si>
    <t xml:space="preserve">Total PEAO </t>
  </si>
  <si>
    <t>Minería</t>
  </si>
  <si>
    <t>Construcción</t>
  </si>
  <si>
    <t>Hogares</t>
  </si>
  <si>
    <t>Nacional</t>
  </si>
  <si>
    <t>Ocupados</t>
  </si>
  <si>
    <t>Desocupados</t>
  </si>
  <si>
    <t>Inactivos</t>
  </si>
  <si>
    <t>PEA</t>
  </si>
  <si>
    <t>PET: Población en edad de Trabajar</t>
  </si>
  <si>
    <t>PEA: Población Económia Activa</t>
  </si>
  <si>
    <t>PEAO: Población Económica Activa Ocupada</t>
  </si>
  <si>
    <t>PET 2016</t>
  </si>
  <si>
    <t>PET 2015</t>
  </si>
  <si>
    <t>PEAO</t>
  </si>
  <si>
    <t>Variación 2016/2015</t>
  </si>
  <si>
    <t>Tasa de desempleo 2016</t>
  </si>
  <si>
    <t>PET: Población en Edad de Trabajar por Regiones 2016</t>
  </si>
  <si>
    <t>IPEAO: Informalidad en la Población Económicamente Activa Ocupada por Regiones2016</t>
  </si>
  <si>
    <t>IPEAO 2012-2016: Informalidad en la PEAO por Regiones 2012-2016</t>
  </si>
  <si>
    <t>Comercio</t>
  </si>
  <si>
    <t>Servicios NP</t>
  </si>
  <si>
    <t>Servicios P</t>
  </si>
  <si>
    <t>Agricultura y pesca</t>
  </si>
  <si>
    <t>M. Consumo</t>
  </si>
  <si>
    <t>M. Capital</t>
  </si>
  <si>
    <t>*M. Consumo (Manufactura de Consumo), M. Capital (Manufactura de Capital y bienes Intermedios)</t>
  </si>
  <si>
    <t>* Servicios NP (Servicios No Personales), Servicios P. (Servicios Personales), Hogares (Trabajadores del Hogar).</t>
  </si>
  <si>
    <t>1. PEA Ocupada según situación de Formalidad por Actividad Económica 2016</t>
  </si>
  <si>
    <t>1. PEA Ocupada según situación de Formalidad por Tamaño de empres 2016</t>
  </si>
  <si>
    <t>Independientes</t>
  </si>
  <si>
    <t xml:space="preserve">De 101 a más </t>
  </si>
  <si>
    <t xml:space="preserve">De 11 a 100 </t>
  </si>
  <si>
    <t xml:space="preserve">Menos de 10 </t>
  </si>
  <si>
    <t>% Informalidad</t>
  </si>
  <si>
    <t>IPEAO Sectores: Informalidad en la PEAO por Actividad Económica en Regiones 2016</t>
  </si>
  <si>
    <t>Ingreso Promedio Mensual de la PEAO 2016</t>
  </si>
  <si>
    <t>Ingreso Promedio Mensual de la PEAO 2015</t>
  </si>
  <si>
    <t>IPEAO Ingresos: Ingreso Promedio Mesual por Situación de Informalidad en la PEAO 2016</t>
  </si>
  <si>
    <t>PEA:</t>
  </si>
  <si>
    <t>Regiones (PEA)</t>
  </si>
  <si>
    <t>Participación</t>
  </si>
  <si>
    <t>Regional</t>
  </si>
  <si>
    <t>Regional(Sin Lima y Callao)</t>
  </si>
  <si>
    <t>Información ampliada del Reporte Nacional - Edición N° 241</t>
  </si>
  <si>
    <t>Lunes, 29 de mayo de 2017</t>
  </si>
  <si>
    <t>"Empleo e informalidad laboral por regiones - 2016"</t>
  </si>
  <si>
    <t>PEA ocupada según situación de formalidad - 2012</t>
  </si>
  <si>
    <t>PEA ocupada según situación de formalidad - 2013</t>
  </si>
  <si>
    <t>PEA ocupada según situación de formalidad - 2014</t>
  </si>
  <si>
    <t>Estructura de la población en edad de trabajar - 2016</t>
  </si>
  <si>
    <t>PEA ocupada según situación de formalidad - 2016/2015</t>
  </si>
  <si>
    <t>PEA ocupada según situación de formalidad - 2012-2016</t>
  </si>
  <si>
    <t>PEA ocupada según situación de formalidad por actividad económica y tamaño de empresa - 2016</t>
  </si>
  <si>
    <t>Ingreso promedio mensual de la PEA ocupada según situación de formalidad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</si>
</sst>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0.0"/>
    <numFmt numFmtId="165" formatCode="#,##0.0"/>
    <numFmt numFmtId="166" formatCode="0.0%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_ * #,##0.0_ ;_ * \-#,##0.0_ ;_ * &quot;-&quot;??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7.5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theme="1"/>
      <name val="BatangChe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Times New Roman"/>
      <family val="1"/>
    </font>
    <font>
      <sz val="11"/>
      <color theme="1" tint="0.499984740745262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5" fillId="3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11" fillId="3" borderId="0" xfId="2" applyFill="1"/>
    <xf numFmtId="0" fontId="11" fillId="3" borderId="0" xfId="2" applyFill="1" applyAlignment="1">
      <alignment horizontal="right"/>
    </xf>
    <xf numFmtId="0" fontId="11" fillId="0" borderId="0" xfId="2"/>
    <xf numFmtId="0" fontId="4" fillId="3" borderId="0" xfId="0" applyFont="1" applyFill="1"/>
    <xf numFmtId="0" fontId="0" fillId="3" borderId="2" xfId="0" applyFill="1" applyBorder="1"/>
    <xf numFmtId="0" fontId="0" fillId="3" borderId="6" xfId="0" applyFill="1" applyBorder="1"/>
    <xf numFmtId="0" fontId="4" fillId="3" borderId="7" xfId="0" applyFont="1" applyFill="1" applyBorder="1"/>
    <xf numFmtId="0" fontId="4" fillId="3" borderId="0" xfId="0" applyFont="1" applyFill="1" applyBorder="1"/>
    <xf numFmtId="0" fontId="4" fillId="3" borderId="8" xfId="0" applyFont="1" applyFill="1" applyBorder="1"/>
    <xf numFmtId="0" fontId="10" fillId="3" borderId="0" xfId="0" applyFont="1" applyFill="1" applyBorder="1"/>
    <xf numFmtId="0" fontId="4" fillId="3" borderId="9" xfId="0" applyFont="1" applyFill="1" applyBorder="1"/>
    <xf numFmtId="0" fontId="4" fillId="3" borderId="4" xfId="0" applyFont="1" applyFill="1" applyBorder="1"/>
    <xf numFmtId="0" fontId="4" fillId="3" borderId="10" xfId="0" applyFont="1" applyFill="1" applyBorder="1"/>
    <xf numFmtId="0" fontId="20" fillId="3" borderId="5" xfId="0" applyFont="1" applyFill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164" fontId="10" fillId="3" borderId="1" xfId="0" applyNumberFormat="1" applyFont="1" applyFill="1" applyBorder="1"/>
    <xf numFmtId="0" fontId="21" fillId="5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4" fontId="10" fillId="2" borderId="1" xfId="0" applyNumberFormat="1" applyFont="1" applyFill="1" applyBorder="1"/>
    <xf numFmtId="3" fontId="4" fillId="2" borderId="1" xfId="0" applyNumberFormat="1" applyFont="1" applyFill="1" applyBorder="1"/>
    <xf numFmtId="0" fontId="22" fillId="3" borderId="0" xfId="0" applyFont="1" applyFill="1"/>
    <xf numFmtId="0" fontId="22" fillId="3" borderId="0" xfId="0" applyFont="1" applyFill="1" applyBorder="1"/>
    <xf numFmtId="164" fontId="22" fillId="3" borderId="0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23" fillId="3" borderId="12" xfId="0" applyFont="1" applyFill="1" applyBorder="1"/>
    <xf numFmtId="0" fontId="3" fillId="3" borderId="11" xfId="0" applyFont="1" applyFill="1" applyBorder="1"/>
    <xf numFmtId="165" fontId="23" fillId="3" borderId="11" xfId="0" applyNumberFormat="1" applyFont="1" applyFill="1" applyBorder="1"/>
    <xf numFmtId="165" fontId="23" fillId="3" borderId="1" xfId="0" applyNumberFormat="1" applyFont="1" applyFill="1" applyBorder="1"/>
    <xf numFmtId="0" fontId="3" fillId="3" borderId="10" xfId="0" applyFont="1" applyFill="1" applyBorder="1"/>
    <xf numFmtId="166" fontId="23" fillId="3" borderId="10" xfId="1" applyNumberFormat="1" applyFont="1" applyFill="1" applyBorder="1" applyAlignment="1">
      <alignment vertical="center"/>
    </xf>
    <xf numFmtId="165" fontId="24" fillId="3" borderId="11" xfId="0" applyNumberFormat="1" applyFont="1" applyFill="1" applyBorder="1"/>
    <xf numFmtId="165" fontId="24" fillId="3" borderId="1" xfId="0" applyNumberFormat="1" applyFont="1" applyFill="1" applyBorder="1"/>
    <xf numFmtId="0" fontId="25" fillId="3" borderId="12" xfId="0" applyFont="1" applyFill="1" applyBorder="1"/>
    <xf numFmtId="0" fontId="26" fillId="3" borderId="9" xfId="0" applyFont="1" applyFill="1" applyBorder="1" applyAlignment="1">
      <alignment vertical="center"/>
    </xf>
    <xf numFmtId="164" fontId="8" fillId="3" borderId="1" xfId="0" applyNumberFormat="1" applyFont="1" applyFill="1" applyBorder="1"/>
    <xf numFmtId="164" fontId="7" fillId="3" borderId="1" xfId="0" applyNumberFormat="1" applyFont="1" applyFill="1" applyBorder="1"/>
    <xf numFmtId="0" fontId="18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6" xfId="0" applyFont="1" applyFill="1" applyBorder="1"/>
    <xf numFmtId="0" fontId="27" fillId="5" borderId="1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/>
    <xf numFmtId="0" fontId="28" fillId="3" borderId="1" xfId="0" applyFont="1" applyFill="1" applyBorder="1"/>
    <xf numFmtId="164" fontId="28" fillId="3" borderId="1" xfId="0" applyNumberFormat="1" applyFont="1" applyFill="1" applyBorder="1"/>
    <xf numFmtId="164" fontId="17" fillId="3" borderId="1" xfId="0" applyNumberFormat="1" applyFont="1" applyFill="1" applyBorder="1"/>
    <xf numFmtId="166" fontId="4" fillId="3" borderId="0" xfId="1" applyNumberFormat="1" applyFont="1" applyFill="1" applyBorder="1"/>
    <xf numFmtId="0" fontId="4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21" fillId="5" borderId="13" xfId="0" applyFont="1" applyFill="1" applyBorder="1" applyAlignment="1">
      <alignment horizontal="center" vertical="center"/>
    </xf>
    <xf numFmtId="3" fontId="4" fillId="3" borderId="0" xfId="0" applyNumberFormat="1" applyFont="1" applyFill="1" applyBorder="1"/>
    <xf numFmtId="0" fontId="22" fillId="3" borderId="4" xfId="0" applyFont="1" applyFill="1" applyBorder="1"/>
    <xf numFmtId="0" fontId="22" fillId="3" borderId="8" xfId="0" applyFont="1" applyFill="1" applyBorder="1"/>
    <xf numFmtId="0" fontId="4" fillId="3" borderId="5" xfId="0" applyFont="1" applyFill="1" applyBorder="1"/>
    <xf numFmtId="0" fontId="4" fillId="3" borderId="2" xfId="0" applyFont="1" applyFill="1" applyBorder="1"/>
    <xf numFmtId="0" fontId="22" fillId="3" borderId="2" xfId="0" applyFont="1" applyFill="1" applyBorder="1"/>
    <xf numFmtId="164" fontId="22" fillId="3" borderId="2" xfId="0" applyNumberFormat="1" applyFont="1" applyFill="1" applyBorder="1"/>
    <xf numFmtId="0" fontId="4" fillId="3" borderId="6" xfId="0" applyFont="1" applyFill="1" applyBorder="1"/>
    <xf numFmtId="164" fontId="22" fillId="3" borderId="4" xfId="0" applyNumberFormat="1" applyFont="1" applyFill="1" applyBorder="1"/>
    <xf numFmtId="0" fontId="2" fillId="3" borderId="0" xfId="0" applyFont="1" applyFill="1"/>
    <xf numFmtId="164" fontId="10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/>
    <xf numFmtId="3" fontId="4" fillId="3" borderId="0" xfId="0" applyNumberFormat="1" applyFont="1" applyFill="1"/>
    <xf numFmtId="166" fontId="4" fillId="3" borderId="1" xfId="1" applyNumberFormat="1" applyFont="1" applyFill="1" applyBorder="1" applyAlignment="1">
      <alignment horizontal="center"/>
    </xf>
    <xf numFmtId="166" fontId="22" fillId="3" borderId="0" xfId="1" applyNumberFormat="1" applyFont="1" applyFill="1"/>
    <xf numFmtId="3" fontId="22" fillId="3" borderId="0" xfId="0" applyNumberFormat="1" applyFont="1" applyFill="1"/>
    <xf numFmtId="166" fontId="22" fillId="3" borderId="0" xfId="0" applyNumberFormat="1" applyFont="1" applyFill="1"/>
    <xf numFmtId="0" fontId="20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21" fillId="3" borderId="0" xfId="0" applyFont="1" applyFill="1" applyBorder="1" applyAlignment="1">
      <alignment horizontal="center" vertical="center"/>
    </xf>
    <xf numFmtId="0" fontId="10" fillId="3" borderId="0" xfId="0" applyFont="1" applyFill="1"/>
    <xf numFmtId="166" fontId="10" fillId="3" borderId="1" xfId="1" applyNumberFormat="1" applyFont="1" applyFill="1" applyBorder="1"/>
    <xf numFmtId="166" fontId="10" fillId="2" borderId="1" xfId="1" applyNumberFormat="1" applyFont="1" applyFill="1" applyBorder="1"/>
    <xf numFmtId="0" fontId="28" fillId="3" borderId="0" xfId="0" applyFont="1" applyFill="1" applyBorder="1"/>
    <xf numFmtId="0" fontId="22" fillId="5" borderId="0" xfId="0" applyFont="1" applyFill="1" applyAlignment="1">
      <alignment horizontal="center" vertical="center"/>
    </xf>
    <xf numFmtId="166" fontId="10" fillId="3" borderId="1" xfId="0" applyNumberFormat="1" applyFont="1" applyFill="1" applyBorder="1"/>
    <xf numFmtId="166" fontId="10" fillId="2" borderId="1" xfId="0" applyNumberFormat="1" applyFont="1" applyFill="1" applyBorder="1"/>
    <xf numFmtId="0" fontId="5" fillId="3" borderId="0" xfId="0" applyFont="1" applyFill="1" applyBorder="1"/>
    <xf numFmtId="0" fontId="30" fillId="3" borderId="0" xfId="0" applyFont="1" applyFill="1" applyBorder="1" applyAlignment="1">
      <alignment horizontal="center" vertical="center"/>
    </xf>
    <xf numFmtId="0" fontId="30" fillId="3" borderId="0" xfId="0" applyFont="1" applyFill="1" applyBorder="1"/>
    <xf numFmtId="164" fontId="30" fillId="3" borderId="0" xfId="0" applyNumberFormat="1" applyFont="1" applyFill="1" applyBorder="1"/>
    <xf numFmtId="0" fontId="30" fillId="3" borderId="1" xfId="0" applyFont="1" applyFill="1" applyBorder="1"/>
    <xf numFmtId="165" fontId="30" fillId="3" borderId="1" xfId="0" applyNumberFormat="1" applyFont="1" applyFill="1" applyBorder="1"/>
    <xf numFmtId="0" fontId="30" fillId="2" borderId="1" xfId="0" applyFont="1" applyFill="1" applyBorder="1"/>
    <xf numFmtId="165" fontId="30" fillId="2" borderId="1" xfId="0" applyNumberFormat="1" applyFont="1" applyFill="1" applyBorder="1"/>
    <xf numFmtId="3" fontId="21" fillId="5" borderId="1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/>
    <xf numFmtId="0" fontId="11" fillId="3" borderId="0" xfId="2" applyFill="1" applyBorder="1"/>
    <xf numFmtId="166" fontId="4" fillId="3" borderId="0" xfId="1" applyNumberFormat="1" applyFont="1" applyFill="1"/>
    <xf numFmtId="0" fontId="4" fillId="2" borderId="13" xfId="0" applyFont="1" applyFill="1" applyBorder="1"/>
    <xf numFmtId="3" fontId="4" fillId="2" borderId="13" xfId="0" applyNumberFormat="1" applyFont="1" applyFill="1" applyBorder="1"/>
    <xf numFmtId="166" fontId="4" fillId="2" borderId="13" xfId="1" applyNumberFormat="1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4" xfId="0" applyFont="1" applyFill="1" applyBorder="1"/>
    <xf numFmtId="3" fontId="4" fillId="3" borderId="14" xfId="0" applyNumberFormat="1" applyFont="1" applyFill="1" applyBorder="1"/>
    <xf numFmtId="0" fontId="4" fillId="3" borderId="11" xfId="0" applyFont="1" applyFill="1" applyBorder="1"/>
    <xf numFmtId="166" fontId="4" fillId="3" borderId="14" xfId="1" applyNumberFormat="1" applyFont="1" applyFill="1" applyBorder="1"/>
    <xf numFmtId="166" fontId="4" fillId="3" borderId="14" xfId="1" applyNumberFormat="1" applyFont="1" applyFill="1" applyBorder="1" applyAlignment="1">
      <alignment horizontal="center"/>
    </xf>
    <xf numFmtId="0" fontId="10" fillId="2" borderId="12" xfId="0" applyFont="1" applyFill="1" applyBorder="1"/>
    <xf numFmtId="166" fontId="10" fillId="2" borderId="14" xfId="1" applyNumberFormat="1" applyFont="1" applyFill="1" applyBorder="1"/>
    <xf numFmtId="3" fontId="10" fillId="2" borderId="14" xfId="0" applyNumberFormat="1" applyFont="1" applyFill="1" applyBorder="1"/>
    <xf numFmtId="166" fontId="10" fillId="2" borderId="11" xfId="1" applyNumberFormat="1" applyFont="1" applyFill="1" applyBorder="1"/>
    <xf numFmtId="166" fontId="10" fillId="6" borderId="1" xfId="1" applyNumberFormat="1" applyFont="1" applyFill="1" applyBorder="1"/>
    <xf numFmtId="166" fontId="10" fillId="0" borderId="1" xfId="1" applyNumberFormat="1" applyFont="1" applyFill="1" applyBorder="1"/>
    <xf numFmtId="166" fontId="10" fillId="5" borderId="1" xfId="1" applyNumberFormat="1" applyFont="1" applyFill="1" applyBorder="1"/>
    <xf numFmtId="166" fontId="5" fillId="3" borderId="0" xfId="1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/>
    <xf numFmtId="0" fontId="4" fillId="3" borderId="16" xfId="0" applyFont="1" applyFill="1" applyBorder="1"/>
    <xf numFmtId="3" fontId="4" fillId="3" borderId="16" xfId="0" applyNumberFormat="1" applyFont="1" applyFill="1" applyBorder="1"/>
    <xf numFmtId="0" fontId="10" fillId="2" borderId="13" xfId="0" applyFont="1" applyFill="1" applyBorder="1"/>
    <xf numFmtId="164" fontId="10" fillId="2" borderId="13" xfId="0" applyNumberFormat="1" applyFont="1" applyFill="1" applyBorder="1"/>
    <xf numFmtId="164" fontId="10" fillId="2" borderId="13" xfId="0" applyNumberFormat="1" applyFont="1" applyFill="1" applyBorder="1" applyAlignment="1">
      <alignment horizontal="right"/>
    </xf>
    <xf numFmtId="0" fontId="10" fillId="2" borderId="16" xfId="0" applyFont="1" applyFill="1" applyBorder="1"/>
    <xf numFmtId="173" fontId="10" fillId="2" borderId="16" xfId="30" applyNumberFormat="1" applyFont="1" applyFill="1" applyBorder="1"/>
    <xf numFmtId="164" fontId="10" fillId="2" borderId="16" xfId="0" applyNumberFormat="1" applyFont="1" applyFill="1" applyBorder="1"/>
    <xf numFmtId="164" fontId="4" fillId="3" borderId="0" xfId="0" applyNumberFormat="1" applyFont="1" applyFill="1" applyBorder="1"/>
    <xf numFmtId="0" fontId="28" fillId="3" borderId="0" xfId="0" applyFont="1" applyFill="1"/>
    <xf numFmtId="164" fontId="28" fillId="3" borderId="0" xfId="0" applyNumberFormat="1" applyFont="1" applyFill="1"/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left"/>
    </xf>
    <xf numFmtId="0" fontId="21" fillId="5" borderId="12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</cellXfs>
  <cellStyles count="31">
    <cellStyle name="Euro" xfId="3"/>
    <cellStyle name="Euro 2" xfId="4"/>
    <cellStyle name="Euro 2 2" xfId="5"/>
    <cellStyle name="Hipervínculo" xfId="2" builtinId="8"/>
    <cellStyle name="Millares" xfId="30" builtinId="3"/>
    <cellStyle name="Millares 2" xfId="6"/>
    <cellStyle name="Millares 2 2" xfId="7"/>
    <cellStyle name="Millares 2 3" xfId="8"/>
    <cellStyle name="Millares 3" xfId="9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00" b="0"/>
              <a:t>Población en Económicamente</a:t>
            </a:r>
            <a:r>
              <a:rPr lang="en-US" sz="1000" b="0" baseline="0"/>
              <a:t> </a:t>
            </a:r>
            <a:r>
              <a:rPr lang="en-US" sz="1000" b="0"/>
              <a:t>Activa y Tasa de Desempleo por Regiones 2016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509252143643386E-2"/>
          <c:y val="0.18238589326968896"/>
          <c:w val="0.8552168037396185"/>
          <c:h val="0.57822388117229995"/>
        </c:manualLayout>
      </c:layout>
      <c:barChart>
        <c:barDir val="col"/>
        <c:grouping val="clustered"/>
        <c:varyColors val="0"/>
        <c:ser>
          <c:idx val="1"/>
          <c:order val="1"/>
          <c:tx>
            <c:v>PEA (Miles)</c:v>
          </c:tx>
          <c:invertIfNegative val="0"/>
          <c:dLbls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PET!$G$78:$G$102</c:f>
              <c:strCache>
                <c:ptCount val="25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Cajamarca</c:v>
                </c:pt>
                <c:pt idx="4">
                  <c:v>Puno</c:v>
                </c:pt>
                <c:pt idx="5">
                  <c:v>Cusco</c:v>
                </c:pt>
                <c:pt idx="6">
                  <c:v>Junín</c:v>
                </c:pt>
                <c:pt idx="7">
                  <c:v>Arequipa</c:v>
                </c:pt>
                <c:pt idx="8">
                  <c:v>Lambayeque</c:v>
                </c:pt>
                <c:pt idx="9">
                  <c:v>Áncash</c:v>
                </c:pt>
                <c:pt idx="10">
                  <c:v>Callao</c:v>
                </c:pt>
                <c:pt idx="11">
                  <c:v>Loreto</c:v>
                </c:pt>
                <c:pt idx="12">
                  <c:v>Huánuco</c:v>
                </c:pt>
                <c:pt idx="13">
                  <c:v>San Martín</c:v>
                </c:pt>
                <c:pt idx="14">
                  <c:v>Ica</c:v>
                </c:pt>
                <c:pt idx="15">
                  <c:v>Ayacucho</c:v>
                </c:pt>
                <c:pt idx="16">
                  <c:v>Ucayali</c:v>
                </c:pt>
                <c:pt idx="17">
                  <c:v>Apurímac</c:v>
                </c:pt>
                <c:pt idx="18">
                  <c:v>Huancav.</c:v>
                </c:pt>
                <c:pt idx="19">
                  <c:v>Amazonas</c:v>
                </c:pt>
                <c:pt idx="20">
                  <c:v>Tacna</c:v>
                </c:pt>
                <c:pt idx="21">
                  <c:v>Pasco</c:v>
                </c:pt>
                <c:pt idx="22">
                  <c:v>Tumbes</c:v>
                </c:pt>
                <c:pt idx="23">
                  <c:v>Moquegua</c:v>
                </c:pt>
                <c:pt idx="24">
                  <c:v>Madre de D.</c:v>
                </c:pt>
              </c:strCache>
            </c:strRef>
          </c:cat>
          <c:val>
            <c:numRef>
              <c:f>PET!$I$78:$I$102</c:f>
              <c:numCache>
                <c:formatCode>#,##0</c:formatCode>
                <c:ptCount val="25"/>
                <c:pt idx="0">
                  <c:v>5387.6535400000002</c:v>
                </c:pt>
                <c:pt idx="1">
                  <c:v>978.17916000000002</c:v>
                </c:pt>
                <c:pt idx="2">
                  <c:v>923.17797000000007</c:v>
                </c:pt>
                <c:pt idx="3">
                  <c:v>846.87138000000004</c:v>
                </c:pt>
                <c:pt idx="4">
                  <c:v>795.90215000000001</c:v>
                </c:pt>
                <c:pt idx="5">
                  <c:v>761.61437999999998</c:v>
                </c:pt>
                <c:pt idx="6">
                  <c:v>735.15270999999996</c:v>
                </c:pt>
                <c:pt idx="7">
                  <c:v>691.10658999999998</c:v>
                </c:pt>
                <c:pt idx="8">
                  <c:v>653.71199999999999</c:v>
                </c:pt>
                <c:pt idx="9">
                  <c:v>630.45487000000003</c:v>
                </c:pt>
                <c:pt idx="10">
                  <c:v>562.49468000000002</c:v>
                </c:pt>
                <c:pt idx="11">
                  <c:v>515.35005000000001</c:v>
                </c:pt>
                <c:pt idx="12">
                  <c:v>463.12184000000002</c:v>
                </c:pt>
                <c:pt idx="13">
                  <c:v>454.14159999999998</c:v>
                </c:pt>
                <c:pt idx="14">
                  <c:v>421.19779000000005</c:v>
                </c:pt>
                <c:pt idx="15">
                  <c:v>365.92488000000003</c:v>
                </c:pt>
                <c:pt idx="16">
                  <c:v>280.42600999999996</c:v>
                </c:pt>
                <c:pt idx="17">
                  <c:v>262.15303999999998</c:v>
                </c:pt>
                <c:pt idx="18">
                  <c:v>262.03226999999998</c:v>
                </c:pt>
                <c:pt idx="19">
                  <c:v>235.97774999999999</c:v>
                </c:pt>
                <c:pt idx="20">
                  <c:v>189.50283000000002</c:v>
                </c:pt>
                <c:pt idx="21">
                  <c:v>166.99252999999999</c:v>
                </c:pt>
                <c:pt idx="22">
                  <c:v>133.43867</c:v>
                </c:pt>
                <c:pt idx="23">
                  <c:v>106.9738</c:v>
                </c:pt>
                <c:pt idx="24">
                  <c:v>80.127719999999997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69504"/>
        <c:axId val="72479872"/>
      </c:barChart>
      <c:lineChart>
        <c:grouping val="standard"/>
        <c:varyColors val="0"/>
        <c:ser>
          <c:idx val="0"/>
          <c:order val="0"/>
          <c:tx>
            <c:v>Tasa de desempleo (%)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PET!$G$78:$G$102</c:f>
              <c:strCache>
                <c:ptCount val="25"/>
                <c:pt idx="0">
                  <c:v>Lima</c:v>
                </c:pt>
                <c:pt idx="1">
                  <c:v>La Libertad</c:v>
                </c:pt>
                <c:pt idx="2">
                  <c:v>Piura</c:v>
                </c:pt>
                <c:pt idx="3">
                  <c:v>Cajamarca</c:v>
                </c:pt>
                <c:pt idx="4">
                  <c:v>Puno</c:v>
                </c:pt>
                <c:pt idx="5">
                  <c:v>Cusco</c:v>
                </c:pt>
                <c:pt idx="6">
                  <c:v>Junín</c:v>
                </c:pt>
                <c:pt idx="7">
                  <c:v>Arequipa</c:v>
                </c:pt>
                <c:pt idx="8">
                  <c:v>Lambayeque</c:v>
                </c:pt>
                <c:pt idx="9">
                  <c:v>Áncash</c:v>
                </c:pt>
                <c:pt idx="10">
                  <c:v>Callao</c:v>
                </c:pt>
                <c:pt idx="11">
                  <c:v>Loreto</c:v>
                </c:pt>
                <c:pt idx="12">
                  <c:v>Huánuco</c:v>
                </c:pt>
                <c:pt idx="13">
                  <c:v>San Martín</c:v>
                </c:pt>
                <c:pt idx="14">
                  <c:v>Ica</c:v>
                </c:pt>
                <c:pt idx="15">
                  <c:v>Ayacucho</c:v>
                </c:pt>
                <c:pt idx="16">
                  <c:v>Ucayali</c:v>
                </c:pt>
                <c:pt idx="17">
                  <c:v>Apurímac</c:v>
                </c:pt>
                <c:pt idx="18">
                  <c:v>Huancav.</c:v>
                </c:pt>
                <c:pt idx="19">
                  <c:v>Amazonas</c:v>
                </c:pt>
                <c:pt idx="20">
                  <c:v>Tacna</c:v>
                </c:pt>
                <c:pt idx="21">
                  <c:v>Pasco</c:v>
                </c:pt>
                <c:pt idx="22">
                  <c:v>Tumbes</c:v>
                </c:pt>
                <c:pt idx="23">
                  <c:v>Moquegua</c:v>
                </c:pt>
                <c:pt idx="24">
                  <c:v>Madre de D.</c:v>
                </c:pt>
              </c:strCache>
            </c:strRef>
          </c:cat>
          <c:val>
            <c:numRef>
              <c:f>PET!$H$78:$H$102</c:f>
              <c:numCache>
                <c:formatCode>0.0%</c:formatCode>
                <c:ptCount val="25"/>
                <c:pt idx="0">
                  <c:v>6.3091961551781595E-2</c:v>
                </c:pt>
                <c:pt idx="1">
                  <c:v>3.3048158580683724E-2</c:v>
                </c:pt>
                <c:pt idx="2">
                  <c:v>3.0975663338240183E-2</c:v>
                </c:pt>
                <c:pt idx="3">
                  <c:v>2.5113128749255878E-2</c:v>
                </c:pt>
                <c:pt idx="4">
                  <c:v>3.1384523838765853E-2</c:v>
                </c:pt>
                <c:pt idx="5">
                  <c:v>3.2720850149914445E-2</c:v>
                </c:pt>
                <c:pt idx="6">
                  <c:v>4.0830809152563693E-2</c:v>
                </c:pt>
                <c:pt idx="7">
                  <c:v>4.9073226171957071E-2</c:v>
                </c:pt>
                <c:pt idx="8">
                  <c:v>3.0213167266319112E-2</c:v>
                </c:pt>
                <c:pt idx="9">
                  <c:v>2.9319307185302575E-2</c:v>
                </c:pt>
                <c:pt idx="10">
                  <c:v>5.9531069698294747E-2</c:v>
                </c:pt>
                <c:pt idx="11">
                  <c:v>2.9634245693776495E-2</c:v>
                </c:pt>
                <c:pt idx="12">
                  <c:v>2.2495743236812152E-2</c:v>
                </c:pt>
                <c:pt idx="13">
                  <c:v>1.6838866996549094E-2</c:v>
                </c:pt>
                <c:pt idx="14">
                  <c:v>2.323362142996999E-2</c:v>
                </c:pt>
                <c:pt idx="15">
                  <c:v>3.4705210533921609E-2</c:v>
                </c:pt>
                <c:pt idx="16">
                  <c:v>1.9334333502088488E-2</c:v>
                </c:pt>
                <c:pt idx="17">
                  <c:v>1.9376849492189752E-2</c:v>
                </c:pt>
                <c:pt idx="18">
                  <c:v>1.1764123556232216E-2</c:v>
                </c:pt>
                <c:pt idx="19">
                  <c:v>1.4037128500462437E-2</c:v>
                </c:pt>
                <c:pt idx="20">
                  <c:v>3.7067098153626514E-2</c:v>
                </c:pt>
                <c:pt idx="21">
                  <c:v>4.0847994817492739E-2</c:v>
                </c:pt>
                <c:pt idx="22">
                  <c:v>3.4141602280658226E-2</c:v>
                </c:pt>
                <c:pt idx="23">
                  <c:v>5.1493636759655168E-2</c:v>
                </c:pt>
                <c:pt idx="24">
                  <c:v>2.845344906856204E-2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88000"/>
        <c:axId val="72481408"/>
      </c:lineChart>
      <c:catAx>
        <c:axId val="72469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479872"/>
        <c:crosses val="autoZero"/>
        <c:auto val="1"/>
        <c:lblAlgn val="ctr"/>
        <c:lblOffset val="100"/>
        <c:noMultiLvlLbl val="0"/>
      </c:catAx>
      <c:valAx>
        <c:axId val="72479872"/>
        <c:scaling>
          <c:orientation val="minMax"/>
          <c:max val="1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72469504"/>
        <c:crosses val="autoZero"/>
        <c:crossBetween val="between"/>
        <c:minorUnit val="200"/>
      </c:valAx>
      <c:valAx>
        <c:axId val="724814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72688000"/>
        <c:crosses val="max"/>
        <c:crossBetween val="between"/>
      </c:valAx>
      <c:catAx>
        <c:axId val="7268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72481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4125889614806421"/>
          <c:y val="9.9743255379886167E-2"/>
          <c:w val="0.32197300062692735"/>
          <c:h val="6.2423359496702774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1"/>
              <a:t>Perú: Tasa de Informalidad Laboral por Regiones</a:t>
            </a:r>
          </a:p>
          <a:p>
            <a:pPr>
              <a:defRPr sz="1050" b="0"/>
            </a:pPr>
            <a:r>
              <a:rPr lang="en-US" sz="1000" b="0"/>
              <a:t>(% de la PEA Ocupada al 2016)</a:t>
            </a:r>
          </a:p>
        </c:rich>
      </c:tx>
      <c:layout>
        <c:manualLayout>
          <c:xMode val="edge"/>
          <c:yMode val="edge"/>
          <c:x val="0.24852909431551867"/>
          <c:y val="2.2233842730770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60261970770495E-2"/>
          <c:y val="0.15410867244584639"/>
          <c:w val="0.91632230111093349"/>
          <c:h val="0.601155515273161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solidFill>
                <a:schemeClr val="accent2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1.74536678986161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IPEAO!$Q$9:$Q$33</c:f>
              <c:strCache>
                <c:ptCount val="25"/>
                <c:pt idx="0">
                  <c:v>Lima</c:v>
                </c:pt>
                <c:pt idx="1">
                  <c:v>Callao</c:v>
                </c:pt>
                <c:pt idx="2">
                  <c:v>Ica</c:v>
                </c:pt>
                <c:pt idx="3">
                  <c:v>Moquegua</c:v>
                </c:pt>
                <c:pt idx="4">
                  <c:v>Arequipa</c:v>
                </c:pt>
                <c:pt idx="5">
                  <c:v>La Libertad</c:v>
                </c:pt>
                <c:pt idx="6">
                  <c:v>Tacna</c:v>
                </c:pt>
                <c:pt idx="7">
                  <c:v>Lambayeque</c:v>
                </c:pt>
                <c:pt idx="8">
                  <c:v>Madre de D.</c:v>
                </c:pt>
                <c:pt idx="9">
                  <c:v>Ucayali</c:v>
                </c:pt>
                <c:pt idx="10">
                  <c:v>Pasco</c:v>
                </c:pt>
                <c:pt idx="11">
                  <c:v>Áncash</c:v>
                </c:pt>
                <c:pt idx="12">
                  <c:v>Tumbes</c:v>
                </c:pt>
                <c:pt idx="13">
                  <c:v>Piura</c:v>
                </c:pt>
                <c:pt idx="14">
                  <c:v>Junín</c:v>
                </c:pt>
                <c:pt idx="15">
                  <c:v>Cusco</c:v>
                </c:pt>
                <c:pt idx="16">
                  <c:v>Loreto</c:v>
                </c:pt>
                <c:pt idx="17">
                  <c:v>San Martín</c:v>
                </c:pt>
                <c:pt idx="18">
                  <c:v>Puno</c:v>
                </c:pt>
                <c:pt idx="19">
                  <c:v>Amazonas</c:v>
                </c:pt>
                <c:pt idx="20">
                  <c:v>Huánuco</c:v>
                </c:pt>
                <c:pt idx="21">
                  <c:v>Ayacucho</c:v>
                </c:pt>
                <c:pt idx="22">
                  <c:v>Cajamarca</c:v>
                </c:pt>
                <c:pt idx="23">
                  <c:v>Apurímac</c:v>
                </c:pt>
                <c:pt idx="24">
                  <c:v>Huancav.</c:v>
                </c:pt>
              </c:strCache>
            </c:strRef>
          </c:cat>
          <c:val>
            <c:numRef>
              <c:f>IPEAO!$R$9:$R$33</c:f>
              <c:numCache>
                <c:formatCode>0.0</c:formatCode>
                <c:ptCount val="25"/>
                <c:pt idx="0">
                  <c:v>55.89</c:v>
                </c:pt>
                <c:pt idx="1">
                  <c:v>56.45</c:v>
                </c:pt>
                <c:pt idx="2">
                  <c:v>62.99</c:v>
                </c:pt>
                <c:pt idx="3">
                  <c:v>65.569999999999993</c:v>
                </c:pt>
                <c:pt idx="4">
                  <c:v>67.38</c:v>
                </c:pt>
                <c:pt idx="5">
                  <c:v>72.430000000000007</c:v>
                </c:pt>
                <c:pt idx="6">
                  <c:v>73.94</c:v>
                </c:pt>
                <c:pt idx="7">
                  <c:v>75.48</c:v>
                </c:pt>
                <c:pt idx="8">
                  <c:v>78.209999999999994</c:v>
                </c:pt>
                <c:pt idx="9">
                  <c:v>78.989999999999995</c:v>
                </c:pt>
                <c:pt idx="10">
                  <c:v>80.42</c:v>
                </c:pt>
                <c:pt idx="11">
                  <c:v>80.709999999999994</c:v>
                </c:pt>
                <c:pt idx="12">
                  <c:v>80.86</c:v>
                </c:pt>
                <c:pt idx="13">
                  <c:v>81.2</c:v>
                </c:pt>
                <c:pt idx="14">
                  <c:v>81.83</c:v>
                </c:pt>
                <c:pt idx="15">
                  <c:v>82.34</c:v>
                </c:pt>
                <c:pt idx="16">
                  <c:v>83.29</c:v>
                </c:pt>
                <c:pt idx="17">
                  <c:v>85.2</c:v>
                </c:pt>
                <c:pt idx="18">
                  <c:v>85.3</c:v>
                </c:pt>
                <c:pt idx="19">
                  <c:v>86.58</c:v>
                </c:pt>
                <c:pt idx="20">
                  <c:v>87.03</c:v>
                </c:pt>
                <c:pt idx="21">
                  <c:v>87.59</c:v>
                </c:pt>
                <c:pt idx="22">
                  <c:v>88.19</c:v>
                </c:pt>
                <c:pt idx="23">
                  <c:v>90.36</c:v>
                </c:pt>
                <c:pt idx="24">
                  <c:v>90.89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27232"/>
        <c:axId val="74128768"/>
      </c:barChart>
      <c:catAx>
        <c:axId val="74127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128768"/>
        <c:crosses val="autoZero"/>
        <c:auto val="1"/>
        <c:lblAlgn val="ctr"/>
        <c:lblOffset val="100"/>
        <c:noMultiLvlLbl val="0"/>
      </c:catAx>
      <c:valAx>
        <c:axId val="74128768"/>
        <c:scaling>
          <c:orientation val="minMax"/>
          <c:max val="100"/>
          <c:min val="5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41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Variación de la Tasa de Informalidad Laboral </a:t>
            </a:r>
          </a:p>
          <a:p>
            <a:pPr>
              <a:defRPr sz="1000" b="0"/>
            </a:pPr>
            <a:r>
              <a:rPr lang="en-US" sz="800" b="0"/>
              <a:t>(En Puntos porcentuales 2016/2015)</a:t>
            </a:r>
          </a:p>
        </c:rich>
      </c:tx>
      <c:layout>
        <c:manualLayout>
          <c:xMode val="edge"/>
          <c:yMode val="edge"/>
          <c:x val="0.17573961008884584"/>
          <c:y val="5.89318532002896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10017263884796"/>
          <c:y val="9.7237557780477921E-2"/>
          <c:w val="0.7538588291436833"/>
          <c:h val="0.82025784773911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Lbls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IPEAO!$R$41:$R$65</c:f>
              <c:strCache>
                <c:ptCount val="25"/>
                <c:pt idx="0">
                  <c:v>La Libertad</c:v>
                </c:pt>
                <c:pt idx="1">
                  <c:v>Puno</c:v>
                </c:pt>
                <c:pt idx="2">
                  <c:v>Ayacucho</c:v>
                </c:pt>
                <c:pt idx="3">
                  <c:v>Lima</c:v>
                </c:pt>
                <c:pt idx="4">
                  <c:v>Lambayeque</c:v>
                </c:pt>
                <c:pt idx="5">
                  <c:v>Áncash</c:v>
                </c:pt>
                <c:pt idx="6">
                  <c:v>Cajamarca</c:v>
                </c:pt>
                <c:pt idx="7">
                  <c:v>Pasco</c:v>
                </c:pt>
                <c:pt idx="8">
                  <c:v>Junín</c:v>
                </c:pt>
                <c:pt idx="9">
                  <c:v>Cusco</c:v>
                </c:pt>
                <c:pt idx="10">
                  <c:v>Amazonas</c:v>
                </c:pt>
                <c:pt idx="11">
                  <c:v>Piura</c:v>
                </c:pt>
                <c:pt idx="12">
                  <c:v>Ucayali</c:v>
                </c:pt>
                <c:pt idx="13">
                  <c:v>Huánuco</c:v>
                </c:pt>
                <c:pt idx="14">
                  <c:v>Arequipa</c:v>
                </c:pt>
                <c:pt idx="15">
                  <c:v>Huancavelica</c:v>
                </c:pt>
                <c:pt idx="16">
                  <c:v>Moquegua</c:v>
                </c:pt>
                <c:pt idx="17">
                  <c:v>Ica</c:v>
                </c:pt>
                <c:pt idx="18">
                  <c:v>Loreto</c:v>
                </c:pt>
                <c:pt idx="19">
                  <c:v>San Martín</c:v>
                </c:pt>
                <c:pt idx="20">
                  <c:v>Apurímac</c:v>
                </c:pt>
                <c:pt idx="21">
                  <c:v>Madre de Dios</c:v>
                </c:pt>
                <c:pt idx="22">
                  <c:v>Tacna</c:v>
                </c:pt>
                <c:pt idx="23">
                  <c:v>Tumbes</c:v>
                </c:pt>
                <c:pt idx="24">
                  <c:v>Callao</c:v>
                </c:pt>
              </c:strCache>
            </c:strRef>
          </c:cat>
          <c:val>
            <c:numRef>
              <c:f>IPEAO!$S$41:$S$65</c:f>
              <c:numCache>
                <c:formatCode>General</c:formatCode>
                <c:ptCount val="25"/>
                <c:pt idx="0">
                  <c:v>-4.5799999999999983</c:v>
                </c:pt>
                <c:pt idx="1">
                  <c:v>-3.9699999999999989</c:v>
                </c:pt>
                <c:pt idx="2">
                  <c:v>-2.0999999999999943</c:v>
                </c:pt>
                <c:pt idx="3">
                  <c:v>-2.0300000000000011</c:v>
                </c:pt>
                <c:pt idx="4">
                  <c:v>-1.6599999999999966</c:v>
                </c:pt>
                <c:pt idx="5">
                  <c:v>-1.2800000000000011</c:v>
                </c:pt>
                <c:pt idx="6">
                  <c:v>-1.2800000000000011</c:v>
                </c:pt>
                <c:pt idx="7">
                  <c:v>-0.93999999999999773</c:v>
                </c:pt>
                <c:pt idx="8">
                  <c:v>-0.90000000000000568</c:v>
                </c:pt>
                <c:pt idx="9">
                  <c:v>-0.64999999999999147</c:v>
                </c:pt>
                <c:pt idx="10">
                  <c:v>-0.57000000000000739</c:v>
                </c:pt>
                <c:pt idx="11">
                  <c:v>-0.20999999999999375</c:v>
                </c:pt>
                <c:pt idx="12">
                  <c:v>-0.1600000000000108</c:v>
                </c:pt>
                <c:pt idx="13">
                  <c:v>3.0000000000001137E-2</c:v>
                </c:pt>
                <c:pt idx="14">
                  <c:v>0.18999999999999773</c:v>
                </c:pt>
                <c:pt idx="15">
                  <c:v>0.57999999999999829</c:v>
                </c:pt>
                <c:pt idx="16">
                  <c:v>0.61999999999999034</c:v>
                </c:pt>
                <c:pt idx="17">
                  <c:v>1.0900000000000034</c:v>
                </c:pt>
                <c:pt idx="18">
                  <c:v>1.4200000000000017</c:v>
                </c:pt>
                <c:pt idx="19">
                  <c:v>1.9300000000000068</c:v>
                </c:pt>
                <c:pt idx="20">
                  <c:v>2.0499999999999972</c:v>
                </c:pt>
                <c:pt idx="21">
                  <c:v>2.1799999999999926</c:v>
                </c:pt>
                <c:pt idx="22">
                  <c:v>2.269999999999996</c:v>
                </c:pt>
                <c:pt idx="23">
                  <c:v>2.6099999999999994</c:v>
                </c:pt>
                <c:pt idx="24">
                  <c:v>2.75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166272"/>
        <c:axId val="74190208"/>
      </c:barChart>
      <c:catAx>
        <c:axId val="74166272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4190208"/>
        <c:crosses val="autoZero"/>
        <c:auto val="1"/>
        <c:lblAlgn val="ctr"/>
        <c:lblOffset val="100"/>
        <c:noMultiLvlLbl val="0"/>
      </c:catAx>
      <c:valAx>
        <c:axId val="741902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41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Perú: Tasa de Informalidad laboral </a:t>
            </a:r>
          </a:p>
          <a:p>
            <a:pPr>
              <a:defRPr sz="1050"/>
            </a:pPr>
            <a:r>
              <a:rPr lang="en-US" sz="1050" b="0"/>
              <a:t>(% de la PEA Ocupada)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47523148148148"/>
          <c:y val="0.20905104166666666"/>
          <c:w val="0.83297916666666683"/>
          <c:h val="0.57685555555555557"/>
        </c:manualLayout>
      </c:layout>
      <c:lineChart>
        <c:grouping val="standard"/>
        <c:varyColors val="0"/>
        <c:ser>
          <c:idx val="1"/>
          <c:order val="0"/>
          <c:tx>
            <c:v>Nacional</c:v>
          </c:tx>
          <c:spPr>
            <a:ln w="19050"/>
          </c:spPr>
          <c:marker>
            <c:symbol val="circle"/>
            <c:size val="5"/>
            <c:spPr>
              <a:ln w="19050"/>
            </c:spPr>
          </c:marker>
          <c:dLbls>
            <c:dLbl>
              <c:idx val="0"/>
              <c:layout>
                <c:manualLayout>
                  <c:x val="-5.0623611111111112E-2"/>
                  <c:y val="-3.6622569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'IPEAO 2012-2016'!$K$20:$K$28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'IPEAO 2012-2016'!$L$20:$L$28</c:f>
              <c:numCache>
                <c:formatCode>0.0%</c:formatCode>
                <c:ptCount val="9"/>
                <c:pt idx="0">
                  <c:v>0.79100000000000004</c:v>
                </c:pt>
                <c:pt idx="1">
                  <c:v>0.77200000000000002</c:v>
                </c:pt>
                <c:pt idx="2">
                  <c:v>0.77100000000000002</c:v>
                </c:pt>
                <c:pt idx="3">
                  <c:v>0.75</c:v>
                </c:pt>
                <c:pt idx="4">
                  <c:v>0.74309999999999998</c:v>
                </c:pt>
                <c:pt idx="5">
                  <c:v>0.73699999999999999</c:v>
                </c:pt>
                <c:pt idx="6">
                  <c:v>0.72840000000000005</c:v>
                </c:pt>
                <c:pt idx="7">
                  <c:v>0.73150000000000004</c:v>
                </c:pt>
                <c:pt idx="8">
                  <c:v>0.71970000000000001</c:v>
                </c:pt>
              </c:numCache>
            </c:numRef>
          </c:val>
          <c:smooth val="0"/>
        </c:ser>
        <c:ser>
          <c:idx val="0"/>
          <c:order val="1"/>
          <c:tx>
            <c:v>Regional*</c:v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</c:marker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'IPEAO 2012-2016'!$K$20:$K$28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'IPEAO 2012-2016'!$M$20:$M$28</c:f>
              <c:numCache>
                <c:formatCode>General</c:formatCode>
                <c:ptCount val="9"/>
                <c:pt idx="4" formatCode="0.0%">
                  <c:v>0.8129641958885846</c:v>
                </c:pt>
                <c:pt idx="5" formatCode="0.0%">
                  <c:v>0.80787386724427934</c:v>
                </c:pt>
                <c:pt idx="6" formatCode="0.0%">
                  <c:v>0.81005095820286033</c:v>
                </c:pt>
                <c:pt idx="7" formatCode="0.0%">
                  <c:v>0.81257850573068335</c:v>
                </c:pt>
                <c:pt idx="8" formatCode="0.0%">
                  <c:v>0.80386398270551429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67200"/>
        <c:axId val="63268736"/>
      </c:lineChart>
      <c:catAx>
        <c:axId val="632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3268736"/>
        <c:crosses val="autoZero"/>
        <c:auto val="1"/>
        <c:lblAlgn val="ctr"/>
        <c:lblOffset val="100"/>
        <c:noMultiLvlLbl val="0"/>
      </c:catAx>
      <c:valAx>
        <c:axId val="63268736"/>
        <c:scaling>
          <c:orientation val="minMax"/>
          <c:max val="0.9"/>
          <c:min val="0.70000000000000007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3267200"/>
        <c:crosses val="autoZero"/>
        <c:crossBetween val="between"/>
        <c:majorUnit val="5.000000000000001E-2"/>
      </c:valAx>
    </c:plotArea>
    <c:legend>
      <c:legendPos val="t"/>
      <c:layout>
        <c:manualLayout>
          <c:xMode val="edge"/>
          <c:yMode val="edge"/>
          <c:x val="0.3182861111111111"/>
          <c:y val="0.21007916666666668"/>
          <c:w val="0.40070324074074076"/>
          <c:h val="6.3544097222222221E-2"/>
        </c:manualLayout>
      </c:layout>
      <c:overlay val="0"/>
      <c:spPr>
        <a:ln w="3175"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Diferencia Salarial del Ingreso</a:t>
            </a:r>
            <a:r>
              <a:rPr lang="en-US" sz="1000" baseline="0"/>
              <a:t> Promedio Mensual del Trabajador </a:t>
            </a:r>
            <a:r>
              <a:rPr lang="en-US" sz="1000"/>
              <a:t>por Situación de Informalidad en las  Regiones, 2016</a:t>
            </a:r>
          </a:p>
        </c:rich>
      </c:tx>
      <c:layout>
        <c:manualLayout>
          <c:xMode val="edge"/>
          <c:yMode val="edge"/>
          <c:x val="0.12563222222222223"/>
          <c:y val="1.763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69074074074077E-2"/>
          <c:y val="0.19447986111111112"/>
          <c:w val="0.86089759259259258"/>
          <c:h val="0.52655416666666666"/>
        </c:manualLayout>
      </c:layout>
      <c:lineChart>
        <c:grouping val="stacked"/>
        <c:varyColors val="0"/>
        <c:ser>
          <c:idx val="0"/>
          <c:order val="0"/>
          <c:tx>
            <c:v>Ingreso Mensual - Informal</c:v>
          </c:tx>
          <c:spPr>
            <a:ln>
              <a:noFill/>
            </a:ln>
          </c:spPr>
          <c:marker>
            <c:symbol val="plus"/>
            <c:size val="6"/>
            <c:spPr>
              <a:solidFill>
                <a:schemeClr val="accent2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'IPEAO Ingresos'!$C$36:$C$60</c:f>
              <c:strCache>
                <c:ptCount val="25"/>
                <c:pt idx="0">
                  <c:v>Amazonas</c:v>
                </c:pt>
                <c:pt idx="1">
                  <c:v>Áncash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Callao</c:v>
                </c:pt>
                <c:pt idx="7">
                  <c:v>Cusco</c:v>
                </c:pt>
                <c:pt idx="8">
                  <c:v>Huancav.</c:v>
                </c:pt>
                <c:pt idx="9">
                  <c:v>Huánuco</c:v>
                </c:pt>
                <c:pt idx="10">
                  <c:v>Ica</c:v>
                </c:pt>
                <c:pt idx="11">
                  <c:v>Junín</c:v>
                </c:pt>
                <c:pt idx="12">
                  <c:v>La Libertad</c:v>
                </c:pt>
                <c:pt idx="13">
                  <c:v>Lambayeque</c:v>
                </c:pt>
                <c:pt idx="14">
                  <c:v>Lima</c:v>
                </c:pt>
                <c:pt idx="15">
                  <c:v>Loreto</c:v>
                </c:pt>
                <c:pt idx="16">
                  <c:v>Madre de D.</c:v>
                </c:pt>
                <c:pt idx="17">
                  <c:v>Moquegua</c:v>
                </c:pt>
                <c:pt idx="18">
                  <c:v>Pasco</c:v>
                </c:pt>
                <c:pt idx="19">
                  <c:v>Piura</c:v>
                </c:pt>
                <c:pt idx="20">
                  <c:v>Puno</c:v>
                </c:pt>
                <c:pt idx="21">
                  <c:v>San Martín</c:v>
                </c:pt>
                <c:pt idx="22">
                  <c:v>Tacna</c:v>
                </c:pt>
                <c:pt idx="23">
                  <c:v>Tumbes</c:v>
                </c:pt>
                <c:pt idx="24">
                  <c:v>Ucayali</c:v>
                </c:pt>
              </c:strCache>
            </c:strRef>
          </c:cat>
          <c:val>
            <c:numRef>
              <c:f>'IPEAO Ingresos'!$D$36:$D$60</c:f>
              <c:numCache>
                <c:formatCode>#,##0.0</c:formatCode>
                <c:ptCount val="25"/>
                <c:pt idx="0">
                  <c:v>683.14179999999999</c:v>
                </c:pt>
                <c:pt idx="1">
                  <c:v>792.42250000000001</c:v>
                </c:pt>
                <c:pt idx="2">
                  <c:v>714.90869999999995</c:v>
                </c:pt>
                <c:pt idx="3">
                  <c:v>1093.752</c:v>
                </c:pt>
                <c:pt idx="4">
                  <c:v>649.47280000000001</c:v>
                </c:pt>
                <c:pt idx="5">
                  <c:v>543.42139999999995</c:v>
                </c:pt>
                <c:pt idx="6">
                  <c:v>1067.4179999999999</c:v>
                </c:pt>
                <c:pt idx="7">
                  <c:v>808.24130000000002</c:v>
                </c:pt>
                <c:pt idx="8">
                  <c:v>558.43960000000004</c:v>
                </c:pt>
                <c:pt idx="9">
                  <c:v>606.70249999999999</c:v>
                </c:pt>
                <c:pt idx="10">
                  <c:v>938.21169999999995</c:v>
                </c:pt>
                <c:pt idx="11">
                  <c:v>862.7672</c:v>
                </c:pt>
                <c:pt idx="12">
                  <c:v>804.03970000000004</c:v>
                </c:pt>
                <c:pt idx="13">
                  <c:v>795.00459999999998</c:v>
                </c:pt>
                <c:pt idx="14">
                  <c:v>1205.309</c:v>
                </c:pt>
                <c:pt idx="15">
                  <c:v>724.49829999999997</c:v>
                </c:pt>
                <c:pt idx="16">
                  <c:v>1421.365</c:v>
                </c:pt>
                <c:pt idx="17">
                  <c:v>1162.355</c:v>
                </c:pt>
                <c:pt idx="18">
                  <c:v>630.56880000000001</c:v>
                </c:pt>
                <c:pt idx="19">
                  <c:v>716.93409999999994</c:v>
                </c:pt>
                <c:pt idx="20">
                  <c:v>661.25900000000001</c:v>
                </c:pt>
                <c:pt idx="21">
                  <c:v>812.6653</c:v>
                </c:pt>
                <c:pt idx="22">
                  <c:v>973.51919999999996</c:v>
                </c:pt>
                <c:pt idx="23">
                  <c:v>971.31489999999997</c:v>
                </c:pt>
                <c:pt idx="24">
                  <c:v>937.16600000000005</c:v>
                </c:pt>
              </c:numCache>
            </c:numRef>
          </c:val>
          <c:smooth val="0"/>
        </c:ser>
        <c:ser>
          <c:idx val="1"/>
          <c:order val="1"/>
          <c:tx>
            <c:v>Ingreso Mensual - Formal</c:v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2">
                  <a:lumMod val="20000"/>
                  <a:lumOff val="80000"/>
                </a:schemeClr>
              </a:solidFill>
            </c:spPr>
          </c:marker>
          <c:cat>
            <c:strRef>
              <c:f>'IPEAO Ingresos'!$C$36:$C$60</c:f>
              <c:strCache>
                <c:ptCount val="25"/>
                <c:pt idx="0">
                  <c:v>Amazonas</c:v>
                </c:pt>
                <c:pt idx="1">
                  <c:v>Áncash</c:v>
                </c:pt>
                <c:pt idx="2">
                  <c:v>Apurímac</c:v>
                </c:pt>
                <c:pt idx="3">
                  <c:v>Arequipa</c:v>
                </c:pt>
                <c:pt idx="4">
                  <c:v>Ayacucho</c:v>
                </c:pt>
                <c:pt idx="5">
                  <c:v>Cajamarca</c:v>
                </c:pt>
                <c:pt idx="6">
                  <c:v>Callao</c:v>
                </c:pt>
                <c:pt idx="7">
                  <c:v>Cusco</c:v>
                </c:pt>
                <c:pt idx="8">
                  <c:v>Huancav.</c:v>
                </c:pt>
                <c:pt idx="9">
                  <c:v>Huánuco</c:v>
                </c:pt>
                <c:pt idx="10">
                  <c:v>Ica</c:v>
                </c:pt>
                <c:pt idx="11">
                  <c:v>Junín</c:v>
                </c:pt>
                <c:pt idx="12">
                  <c:v>La Libertad</c:v>
                </c:pt>
                <c:pt idx="13">
                  <c:v>Lambayeque</c:v>
                </c:pt>
                <c:pt idx="14">
                  <c:v>Lima</c:v>
                </c:pt>
                <c:pt idx="15">
                  <c:v>Loreto</c:v>
                </c:pt>
                <c:pt idx="16">
                  <c:v>Madre de D.</c:v>
                </c:pt>
                <c:pt idx="17">
                  <c:v>Moquegua</c:v>
                </c:pt>
                <c:pt idx="18">
                  <c:v>Pasco</c:v>
                </c:pt>
                <c:pt idx="19">
                  <c:v>Piura</c:v>
                </c:pt>
                <c:pt idx="20">
                  <c:v>Puno</c:v>
                </c:pt>
                <c:pt idx="21">
                  <c:v>San Martín</c:v>
                </c:pt>
                <c:pt idx="22">
                  <c:v>Tacna</c:v>
                </c:pt>
                <c:pt idx="23">
                  <c:v>Tumbes</c:v>
                </c:pt>
                <c:pt idx="24">
                  <c:v>Ucayali</c:v>
                </c:pt>
              </c:strCache>
            </c:strRef>
          </c:cat>
          <c:val>
            <c:numRef>
              <c:f>'IPEAO Ingresos'!$E$36:$E$60</c:f>
              <c:numCache>
                <c:formatCode>#,##0.0</c:formatCode>
                <c:ptCount val="25"/>
                <c:pt idx="0">
                  <c:v>2545.2979999999998</c:v>
                </c:pt>
                <c:pt idx="1">
                  <c:v>2132.17</c:v>
                </c:pt>
                <c:pt idx="2">
                  <c:v>2062.201</c:v>
                </c:pt>
                <c:pt idx="3">
                  <c:v>2300.4749999999999</c:v>
                </c:pt>
                <c:pt idx="4">
                  <c:v>2155.9810000000002</c:v>
                </c:pt>
                <c:pt idx="5">
                  <c:v>2247.7310000000002</c:v>
                </c:pt>
                <c:pt idx="6">
                  <c:v>2173.6770000000001</c:v>
                </c:pt>
                <c:pt idx="7">
                  <c:v>2331.7240000000002</c:v>
                </c:pt>
                <c:pt idx="8">
                  <c:v>1870.4</c:v>
                </c:pt>
                <c:pt idx="9">
                  <c:v>2488.741</c:v>
                </c:pt>
                <c:pt idx="10">
                  <c:v>1855.375</c:v>
                </c:pt>
                <c:pt idx="11">
                  <c:v>2334.6959999999999</c:v>
                </c:pt>
                <c:pt idx="12">
                  <c:v>2138.7689999999998</c:v>
                </c:pt>
                <c:pt idx="13">
                  <c:v>2024.3579999999999</c:v>
                </c:pt>
                <c:pt idx="14">
                  <c:v>2654.607</c:v>
                </c:pt>
                <c:pt idx="15">
                  <c:v>2480.7750000000001</c:v>
                </c:pt>
                <c:pt idx="16">
                  <c:v>2304.373</c:v>
                </c:pt>
                <c:pt idx="17">
                  <c:v>2888.4859999999999</c:v>
                </c:pt>
                <c:pt idx="18">
                  <c:v>2204.6010000000001</c:v>
                </c:pt>
                <c:pt idx="19">
                  <c:v>1860.6120000000001</c:v>
                </c:pt>
                <c:pt idx="20">
                  <c:v>1725.8409999999999</c:v>
                </c:pt>
                <c:pt idx="21">
                  <c:v>2398.4760000000001</c:v>
                </c:pt>
                <c:pt idx="22">
                  <c:v>2267.7910000000002</c:v>
                </c:pt>
                <c:pt idx="23">
                  <c:v>2379.77</c:v>
                </c:pt>
                <c:pt idx="24">
                  <c:v>1966.787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04640"/>
        <c:axId val="75106560"/>
      </c:lineChart>
      <c:catAx>
        <c:axId val="75104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106560"/>
        <c:crosses val="autoZero"/>
        <c:auto val="1"/>
        <c:lblAlgn val="ctr"/>
        <c:lblOffset val="100"/>
        <c:noMultiLvlLbl val="0"/>
      </c:catAx>
      <c:valAx>
        <c:axId val="75106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104640"/>
        <c:crosses val="autoZero"/>
        <c:crossBetween val="between"/>
        <c:majorUnit val="500"/>
        <c:minorUnit val="100"/>
      </c:valAx>
    </c:plotArea>
    <c:legend>
      <c:legendPos val="t"/>
      <c:layout>
        <c:manualLayout>
          <c:xMode val="edge"/>
          <c:yMode val="edge"/>
          <c:x val="0.2794422222222222"/>
          <c:y val="0.13149791666666666"/>
          <c:w val="0.4914512962962963"/>
          <c:h val="6.354409722222222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0.06239</cdr:x>
      <cdr:y>0.49768</cdr:y>
    </cdr:from>
    <cdr:to>
      <cdr:x>0.96521</cdr:x>
      <cdr:y>0.49768</cdr:y>
    </cdr:to>
    <cdr:cxnSp macro="">
      <cdr:nvCxnSpPr>
        <cdr:cNvPr id="3" name="2 Conector recto"/>
        <cdr:cNvCxnSpPr/>
      </cdr:nvCxnSpPr>
      <cdr:spPr>
        <a:xfrm xmlns:a="http://schemas.openxmlformats.org/drawingml/2006/main" flipV="1">
          <a:off x="338714" y="1448532"/>
          <a:ext cx="4901711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0.00176</cdr:x>
      <cdr:y>0.93431</cdr:y>
    </cdr:from>
    <cdr:to>
      <cdr:x>0.99836</cdr:x>
      <cdr:y>1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9524" y="2690813"/>
          <a:ext cx="5381625" cy="189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 Encuesta Nacional de Hogares (ENAHO) - INEI.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0.06517</cdr:x>
      <cdr:y>0.42112</cdr:y>
    </cdr:from>
    <cdr:to>
      <cdr:x>0.18673</cdr:x>
      <cdr:y>0.48695</cdr:y>
    </cdr:to>
    <cdr:sp macro="" textlink="">
      <cdr:nvSpPr>
        <cdr:cNvPr id="7" name="3 CuadroTexto"/>
        <cdr:cNvSpPr txBox="1"/>
      </cdr:nvSpPr>
      <cdr:spPr>
        <a:xfrm xmlns:a="http://schemas.openxmlformats.org/drawingml/2006/main">
          <a:off x="353359" y="1249829"/>
          <a:ext cx="659155" cy="1953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00">
              <a:latin typeface="Arial Narrow" panose="020B0606020202030204" pitchFamily="34" charset="0"/>
            </a:rPr>
            <a:t>Nacional:</a:t>
          </a:r>
          <a:r>
            <a:rPr lang="es-PE" sz="700" baseline="0">
              <a:latin typeface="Arial Narrow" panose="020B0606020202030204" pitchFamily="34" charset="0"/>
            </a:rPr>
            <a:t> 72%</a:t>
          </a:r>
          <a:endParaRPr lang="es-PE" sz="700"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0.95543</cdr:y>
    </cdr:from>
    <cdr:to>
      <cdr:x>1</cdr:x>
      <cdr:y>0.99937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117975"/>
          <a:ext cx="3562350" cy="189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 Encuesta Nacional de Hogares (ENAHO) - INEI.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0.17198</cdr:x>
      <cdr:y>0.52318</cdr:y>
    </cdr:from>
    <cdr:to>
      <cdr:x>0.96878</cdr:x>
      <cdr:y>0.52318</cdr:y>
    </cdr:to>
    <cdr:cxnSp macro="">
      <cdr:nvCxnSpPr>
        <cdr:cNvPr id="4" name="3 Conector recto"/>
        <cdr:cNvCxnSpPr/>
      </cdr:nvCxnSpPr>
      <cdr:spPr>
        <a:xfrm xmlns:a="http://schemas.openxmlformats.org/drawingml/2006/main" flipV="1">
          <a:off x="613988" y="2272957"/>
          <a:ext cx="2844571" cy="0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0.73661</cdr:x>
      <cdr:y>0.24076</cdr:y>
    </cdr:from>
    <cdr:to>
      <cdr:x>0.95085</cdr:x>
      <cdr:y>0.30138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624053" y="1037703"/>
          <a:ext cx="763204" cy="261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 b="1">
              <a:latin typeface="Arial Narrow" panose="020B0606020202030204" pitchFamily="34" charset="0"/>
            </a:rPr>
            <a:t>MEJORARON</a:t>
          </a:r>
        </a:p>
      </cdr:txBody>
    </cdr:sp>
  </cdr:relSizeAnchor>
  <cdr:relSizeAnchor xmlns:cdr="http://schemas.openxmlformats.org/drawingml/2006/chartDrawing">
    <cdr:from>
      <cdr:x>0.31387</cdr:x>
      <cdr:y>0.71356</cdr:y>
    </cdr:from>
    <cdr:to>
      <cdr:x>0.52599</cdr:x>
      <cdr:y>0.76141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1118105" y="3075469"/>
          <a:ext cx="755672" cy="206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="1">
              <a:latin typeface="Arial Narrow" panose="020B0606020202030204" pitchFamily="34" charset="0"/>
            </a:rPr>
            <a:t>EMPEORARON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404812</xdr:colOff>
      <xdr:row>31</xdr:row>
      <xdr:rowOff>14287</xdr:rowOff>
    </xdr:from>
    <xdr:to>
      <xdr:col>15</xdr:col>
      <xdr:colOff>438562</xdr:colOff>
      <xdr:row>46</xdr:row>
      <xdr:rowOff>36787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0.8847</cdr:y>
    </cdr:from>
    <cdr:to>
      <cdr:x>0.99549</cdr:x>
      <cdr:y>0.99053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47939"/>
          <a:ext cx="4300517" cy="304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>
              <a:latin typeface="Arial Narrow" panose="020B0606020202030204" pitchFamily="34" charset="0"/>
            </a:rPr>
            <a:t>*Informalidad</a:t>
          </a:r>
          <a:r>
            <a:rPr lang="es-PE" sz="750" i="1" baseline="0">
              <a:latin typeface="Arial Narrow" panose="020B0606020202030204" pitchFamily="34" charset="0"/>
            </a:rPr>
            <a:t> Regional (Sin Lima y Callao)</a:t>
          </a:r>
          <a:endParaRPr lang="es-PE" sz="750" i="1">
            <a:latin typeface="Arial Narrow" panose="020B0606020202030204" pitchFamily="34" charset="0"/>
          </a:endParaRPr>
        </a:p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 Encuesta Nacional de Hogares (ENAHO) - INEI.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195262</xdr:colOff>
      <xdr:row>8</xdr:row>
      <xdr:rowOff>119062</xdr:rowOff>
    </xdr:from>
    <xdr:to>
      <xdr:col>16</xdr:col>
      <xdr:colOff>594637</xdr:colOff>
      <xdr:row>27</xdr:row>
      <xdr:rowOff>103462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0.92108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2713"/>
          <a:ext cx="5400000" cy="22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 Encuesta Nacional de Hogares (ENAHO) - INEI.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648194</xdr:colOff>
      <xdr:row>39</xdr:row>
      <xdr:rowOff>24491</xdr:rowOff>
    </xdr:from>
    <xdr:to>
      <xdr:col>12</xdr:col>
      <xdr:colOff>283096</xdr:colOff>
      <xdr:row>58</xdr:row>
      <xdr:rowOff>60598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0.92704</cdr:y>
    </cdr:from>
    <cdr:to>
      <cdr:x>1</cdr:x>
      <cdr:y>0.99344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17800"/>
          <a:ext cx="5345572" cy="19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 Encuesta Nacional de Hogares (ENAHO) - INEI.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0.04429</cdr:x>
      <cdr:y>0.11186</cdr:y>
    </cdr:from>
    <cdr:to>
      <cdr:x>0.10309</cdr:x>
      <cdr:y>0.18333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36766" y="327933"/>
          <a:ext cx="3143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5,388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4</xdr:row>
      <xdr:rowOff>114299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192040</xdr:colOff>
      <xdr:row>11</xdr:row>
      <xdr:rowOff>1034</xdr:rowOff>
    </xdr:from>
    <xdr:to>
      <xdr:col>20</xdr:col>
      <xdr:colOff>946438</xdr:colOff>
      <xdr:row>29</xdr:row>
      <xdr:rowOff>140557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504825</xdr:colOff>
      <xdr:row>37</xdr:row>
      <xdr:rowOff>71436</xdr:rowOff>
    </xdr:from>
    <xdr:to>
      <xdr:col>15</xdr:col>
      <xdr:colOff>495300</xdr:colOff>
      <xdr:row>65</xdr:row>
      <xdr:rowOff>76199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%20CONSOLIDADA\Deudores%20Bolet&#237;n\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%20CONSOLIDADA\Deudores%20Bolet&#237;n\MODIFICACI&#211;N%20WEB%20DEUDORES%20%20%20%20carpetas%20dic%2008-nov%2012\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PETA%20CONSOLIDADA\MENSUAL\BC-JUNIO\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2" customWidth="1"/>
    <col min="19" max="19" width="10" style="2" customWidth="1"/>
    <col min="20" max="21" width="9.7109375" style="2" hidden="1" customWidth="1"/>
    <col min="22" max="16384" width="11.42578125" style="2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27" t="s">
        <v>102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8" ht="19.5" customHeight="1" x14ac:dyDescent="0.25">
      <c r="B4" s="128" t="s">
        <v>104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2:18" ht="15" customHeight="1" x14ac:dyDescent="0.25">
      <c r="B5" s="129" t="s">
        <v>103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2:18" ht="15" customHeight="1" x14ac:dyDescent="0.25">
      <c r="J6" s="3"/>
    </row>
    <row r="7" spans="2:18" ht="15" customHeight="1" x14ac:dyDescent="0.25">
      <c r="J7" s="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zoomScale="85" zoomScaleNormal="85" workbookViewId="0">
      <selection activeCell="B19" sqref="B19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1:17" ht="12" customHeight="1" x14ac:dyDescent="0.2">
      <c r="B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7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1:17" ht="15" x14ac:dyDescent="0.25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7" x14ac:dyDescent="0.2">
      <c r="B5" s="11"/>
      <c r="C5" s="11"/>
      <c r="D5" s="81" t="s">
        <v>86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x14ac:dyDescent="0.2">
      <c r="A6" s="11"/>
      <c r="B6" s="11"/>
      <c r="C6" s="11"/>
      <c r="E6" s="77"/>
      <c r="F6" s="77"/>
      <c r="G6" s="77"/>
      <c r="H6" s="77"/>
      <c r="I6" s="13"/>
      <c r="J6" s="77"/>
      <c r="K6" s="77"/>
      <c r="L6" s="77"/>
      <c r="M6" s="77"/>
      <c r="N6" s="11"/>
      <c r="O6" s="11"/>
      <c r="P6" s="11"/>
      <c r="Q6" s="11"/>
    </row>
    <row r="7" spans="1:17" x14ac:dyDescent="0.2">
      <c r="A7" s="11"/>
      <c r="B7" s="11"/>
      <c r="C7" s="11"/>
      <c r="D7" s="21" t="s">
        <v>25</v>
      </c>
      <c r="E7" s="21" t="s">
        <v>81</v>
      </c>
      <c r="F7" s="21" t="s">
        <v>92</v>
      </c>
      <c r="G7" s="21" t="s">
        <v>59</v>
      </c>
      <c r="H7" s="21" t="s">
        <v>92</v>
      </c>
      <c r="I7" s="21" t="s">
        <v>82</v>
      </c>
      <c r="J7" s="21" t="s">
        <v>92</v>
      </c>
      <c r="K7" s="21" t="s">
        <v>83</v>
      </c>
      <c r="L7" s="21" t="s">
        <v>92</v>
      </c>
      <c r="M7" s="21" t="s">
        <v>60</v>
      </c>
      <c r="N7" s="21" t="s">
        <v>92</v>
      </c>
      <c r="O7" s="11"/>
      <c r="P7" s="11"/>
      <c r="Q7" s="11"/>
    </row>
    <row r="8" spans="1:17" s="11" customFormat="1" x14ac:dyDescent="0.2">
      <c r="D8" s="18" t="s">
        <v>0</v>
      </c>
      <c r="E8" s="19">
        <v>134268.14000000001</v>
      </c>
      <c r="F8" s="79">
        <v>0.99817752744619825</v>
      </c>
      <c r="G8" s="19">
        <v>347.19</v>
      </c>
      <c r="H8" s="79">
        <v>0.42898700999452749</v>
      </c>
      <c r="I8" s="19">
        <v>7764.21</v>
      </c>
      <c r="J8" s="79">
        <v>0.91064512680620435</v>
      </c>
      <c r="K8" s="19">
        <v>2791.89</v>
      </c>
      <c r="L8" s="79">
        <v>0.77209345640408467</v>
      </c>
      <c r="M8" s="19">
        <v>11324.2</v>
      </c>
      <c r="N8" s="79">
        <v>0.83534377704385299</v>
      </c>
    </row>
    <row r="9" spans="1:17" s="11" customFormat="1" x14ac:dyDescent="0.2">
      <c r="D9" s="18" t="s">
        <v>1</v>
      </c>
      <c r="E9" s="19">
        <v>228085.42</v>
      </c>
      <c r="F9" s="79">
        <v>0.97299840559734152</v>
      </c>
      <c r="G9" s="19">
        <v>4835.71</v>
      </c>
      <c r="H9" s="79">
        <v>0.31037427802742518</v>
      </c>
      <c r="I9" s="19">
        <v>36170.959999999999</v>
      </c>
      <c r="J9" s="79">
        <v>0.78347215556346861</v>
      </c>
      <c r="K9" s="19">
        <v>13927.2</v>
      </c>
      <c r="L9" s="79">
        <v>0.60804684358665051</v>
      </c>
      <c r="M9" s="19">
        <v>29514.62</v>
      </c>
      <c r="N9" s="79">
        <v>0.86201685808592488</v>
      </c>
    </row>
    <row r="10" spans="1:17" s="11" customFormat="1" x14ac:dyDescent="0.2">
      <c r="D10" s="18" t="s">
        <v>2</v>
      </c>
      <c r="E10" s="19">
        <v>148678.04</v>
      </c>
      <c r="F10" s="79">
        <v>1</v>
      </c>
      <c r="G10" s="19">
        <v>2635.08</v>
      </c>
      <c r="H10" s="79">
        <v>0.84753783566343333</v>
      </c>
      <c r="I10" s="19">
        <v>3970.46</v>
      </c>
      <c r="J10" s="79">
        <v>1</v>
      </c>
      <c r="K10" s="19">
        <v>966.98</v>
      </c>
      <c r="L10" s="79">
        <v>0.84542596537673997</v>
      </c>
      <c r="M10" s="19">
        <v>11498.36</v>
      </c>
      <c r="N10" s="79">
        <v>0.95980035413745945</v>
      </c>
    </row>
    <row r="11" spans="1:17" s="11" customFormat="1" x14ac:dyDescent="0.2">
      <c r="D11" s="18" t="s">
        <v>3</v>
      </c>
      <c r="E11" s="19">
        <v>98494.07</v>
      </c>
      <c r="F11" s="79">
        <v>0.97354998123237257</v>
      </c>
      <c r="G11" s="19">
        <v>27469.84</v>
      </c>
      <c r="H11" s="79">
        <v>0.44216566241375993</v>
      </c>
      <c r="I11" s="19">
        <v>51539.28</v>
      </c>
      <c r="J11" s="79">
        <v>0.71292730515443758</v>
      </c>
      <c r="K11" s="19">
        <v>16019.63</v>
      </c>
      <c r="L11" s="79">
        <v>0.58418640130889421</v>
      </c>
      <c r="M11" s="19">
        <v>46387.03</v>
      </c>
      <c r="N11" s="79">
        <v>0.73485239300726957</v>
      </c>
    </row>
    <row r="12" spans="1:17" s="11" customFormat="1" x14ac:dyDescent="0.2">
      <c r="D12" s="18" t="s">
        <v>4</v>
      </c>
      <c r="E12" s="19">
        <v>176818.83</v>
      </c>
      <c r="F12" s="79">
        <v>1</v>
      </c>
      <c r="G12" s="19">
        <v>3270.8</v>
      </c>
      <c r="H12" s="79">
        <v>0.88907912437324199</v>
      </c>
      <c r="I12" s="19">
        <v>11110.11</v>
      </c>
      <c r="J12" s="79">
        <v>0.90493433458354589</v>
      </c>
      <c r="K12" s="19">
        <v>4578.72</v>
      </c>
      <c r="L12" s="79">
        <v>0.85759120452877657</v>
      </c>
      <c r="M12" s="19">
        <v>21222.95</v>
      </c>
      <c r="N12" s="79">
        <v>0.95398424818415917</v>
      </c>
    </row>
    <row r="13" spans="1:17" s="11" customFormat="1" x14ac:dyDescent="0.2">
      <c r="D13" s="18" t="s">
        <v>5</v>
      </c>
      <c r="E13" s="19">
        <v>464695.05</v>
      </c>
      <c r="F13" s="79">
        <v>0.99666144496266962</v>
      </c>
      <c r="G13" s="19">
        <v>6559.15</v>
      </c>
      <c r="H13" s="79">
        <v>0.41695951457124786</v>
      </c>
      <c r="I13" s="19">
        <v>49360.98</v>
      </c>
      <c r="J13" s="79">
        <v>0.86560437009151758</v>
      </c>
      <c r="K13" s="19">
        <v>9691.66</v>
      </c>
      <c r="L13" s="79">
        <v>0.89371996128630171</v>
      </c>
      <c r="M13" s="19">
        <v>39004.94</v>
      </c>
      <c r="N13" s="79">
        <v>0.84795207991603105</v>
      </c>
    </row>
    <row r="14" spans="1:17" s="11" customFormat="1" x14ac:dyDescent="0.2">
      <c r="D14" s="18" t="s">
        <v>26</v>
      </c>
      <c r="E14" s="19">
        <v>4593.1899999999996</v>
      </c>
      <c r="F14" s="79">
        <v>0.70504377132232732</v>
      </c>
      <c r="G14" s="19">
        <v>5287.72</v>
      </c>
      <c r="H14" s="79">
        <v>0.28319389075064488</v>
      </c>
      <c r="I14" s="19">
        <v>52471.28</v>
      </c>
      <c r="J14" s="79">
        <v>0.55511376890367459</v>
      </c>
      <c r="K14" s="19">
        <v>27656.01</v>
      </c>
      <c r="L14" s="79">
        <v>0.39027394045634206</v>
      </c>
      <c r="M14" s="19">
        <v>35895.29</v>
      </c>
      <c r="N14" s="79">
        <v>0.67133626723728934</v>
      </c>
    </row>
    <row r="15" spans="1:17" s="11" customFormat="1" x14ac:dyDescent="0.2">
      <c r="D15" s="18" t="s">
        <v>6</v>
      </c>
      <c r="E15" s="19">
        <v>308222.06</v>
      </c>
      <c r="F15" s="79">
        <v>1</v>
      </c>
      <c r="G15" s="19">
        <v>5022.3</v>
      </c>
      <c r="H15" s="79">
        <v>0.70505545268104253</v>
      </c>
      <c r="I15" s="19">
        <v>37116.629999999997</v>
      </c>
      <c r="J15" s="79">
        <v>0.84720514766561517</v>
      </c>
      <c r="K15" s="19">
        <v>15146.01</v>
      </c>
      <c r="L15" s="79">
        <v>0.6453646868053039</v>
      </c>
      <c r="M15" s="19">
        <v>37229.67</v>
      </c>
      <c r="N15" s="79">
        <v>0.87298383251852629</v>
      </c>
    </row>
    <row r="16" spans="1:17" s="11" customFormat="1" x14ac:dyDescent="0.2">
      <c r="D16" s="18" t="s">
        <v>7</v>
      </c>
      <c r="E16" s="19">
        <v>168924.13</v>
      </c>
      <c r="F16" s="79">
        <v>0.9984870722732152</v>
      </c>
      <c r="G16" s="19">
        <v>4406.91</v>
      </c>
      <c r="H16" s="79">
        <v>0.44443612417771183</v>
      </c>
      <c r="I16" s="19">
        <v>7020.59</v>
      </c>
      <c r="J16" s="79">
        <v>1</v>
      </c>
      <c r="K16" s="19">
        <v>372.98</v>
      </c>
      <c r="L16" s="79">
        <v>0.4726526891522333</v>
      </c>
      <c r="M16" s="19">
        <v>8889.02</v>
      </c>
      <c r="N16" s="79">
        <v>0.93854328148659794</v>
      </c>
    </row>
    <row r="17" spans="4:14" s="11" customFormat="1" x14ac:dyDescent="0.2">
      <c r="D17" s="18" t="s">
        <v>8</v>
      </c>
      <c r="E17" s="19">
        <v>231418.51</v>
      </c>
      <c r="F17" s="79">
        <v>0.99805257582896023</v>
      </c>
      <c r="G17" s="19">
        <v>4054.29</v>
      </c>
      <c r="H17" s="79">
        <v>0.5212577294668117</v>
      </c>
      <c r="I17" s="19">
        <v>14496.26</v>
      </c>
      <c r="J17" s="79">
        <v>0.87221186706088327</v>
      </c>
      <c r="K17" s="19">
        <v>2606.85</v>
      </c>
      <c r="L17" s="79">
        <v>1</v>
      </c>
      <c r="M17" s="19">
        <v>20526.560000000001</v>
      </c>
      <c r="N17" s="79">
        <v>0.80092865048990192</v>
      </c>
    </row>
    <row r="18" spans="4:14" s="11" customFormat="1" x14ac:dyDescent="0.2">
      <c r="D18" s="18" t="s">
        <v>9</v>
      </c>
      <c r="E18" s="19">
        <v>91683.15</v>
      </c>
      <c r="F18" s="110">
        <v>0.58529893442797298</v>
      </c>
      <c r="G18" s="19">
        <v>4982.88</v>
      </c>
      <c r="H18" s="79">
        <v>0.27649672478566611</v>
      </c>
      <c r="I18" s="19">
        <v>25652.47</v>
      </c>
      <c r="J18" s="79">
        <v>0.42545649600213936</v>
      </c>
      <c r="K18" s="19">
        <v>11360.81</v>
      </c>
      <c r="L18" s="79">
        <v>0.39205215121104919</v>
      </c>
      <c r="M18" s="19">
        <v>23759.360000000001</v>
      </c>
      <c r="N18" s="79">
        <v>0.78188932698523861</v>
      </c>
    </row>
    <row r="19" spans="4:14" s="11" customFormat="1" x14ac:dyDescent="0.2">
      <c r="D19" s="18" t="s">
        <v>10</v>
      </c>
      <c r="E19" s="19">
        <v>294560.71000000002</v>
      </c>
      <c r="F19" s="79">
        <v>0.9941867331865134</v>
      </c>
      <c r="G19" s="19">
        <v>14592.24</v>
      </c>
      <c r="H19" s="79">
        <v>0.20937977993783</v>
      </c>
      <c r="I19" s="19">
        <v>33712.06</v>
      </c>
      <c r="J19" s="79">
        <v>0.85415100708767133</v>
      </c>
      <c r="K19" s="19">
        <v>8045.1</v>
      </c>
      <c r="L19" s="79">
        <v>0.8641471206075747</v>
      </c>
      <c r="M19" s="19">
        <v>34502.800000000003</v>
      </c>
      <c r="N19" s="79">
        <v>0.81546888948143326</v>
      </c>
    </row>
    <row r="20" spans="4:14" s="11" customFormat="1" x14ac:dyDescent="0.2">
      <c r="D20" s="18" t="s">
        <v>11</v>
      </c>
      <c r="E20" s="19">
        <v>235116.79999999999</v>
      </c>
      <c r="F20" s="79">
        <v>0.89245379317853946</v>
      </c>
      <c r="G20" s="19">
        <v>13494.53</v>
      </c>
      <c r="H20" s="79">
        <v>0.57186133937232342</v>
      </c>
      <c r="I20" s="19">
        <v>93177.81</v>
      </c>
      <c r="J20" s="79">
        <v>0.68847668774357329</v>
      </c>
      <c r="K20" s="19">
        <v>19228.91</v>
      </c>
      <c r="L20" s="79">
        <v>0.74332710486449838</v>
      </c>
      <c r="M20" s="19">
        <v>54570.06</v>
      </c>
      <c r="N20" s="79">
        <v>0.79939805820261145</v>
      </c>
    </row>
    <row r="21" spans="4:14" s="11" customFormat="1" x14ac:dyDescent="0.2">
      <c r="D21" s="18" t="s">
        <v>12</v>
      </c>
      <c r="E21" s="19">
        <v>136539.81</v>
      </c>
      <c r="F21" s="79">
        <v>0.8965815171414111</v>
      </c>
      <c r="G21" s="19">
        <v>1165.75</v>
      </c>
      <c r="H21" s="79">
        <v>0.40739438129959255</v>
      </c>
      <c r="I21" s="19">
        <v>55092.3</v>
      </c>
      <c r="J21" s="79">
        <v>0.71789088493310316</v>
      </c>
      <c r="K21" s="19">
        <v>14757.27</v>
      </c>
      <c r="L21" s="79">
        <v>0.61628810748871565</v>
      </c>
      <c r="M21" s="19">
        <v>38478.269999999997</v>
      </c>
      <c r="N21" s="79">
        <v>0.82076429111807792</v>
      </c>
    </row>
    <row r="22" spans="4:14" s="11" customFormat="1" x14ac:dyDescent="0.2">
      <c r="D22" s="18" t="s">
        <v>13</v>
      </c>
      <c r="E22" s="19">
        <v>184429.05</v>
      </c>
      <c r="F22" s="79">
        <v>0.88089273354712827</v>
      </c>
      <c r="G22" s="19">
        <v>35923.72</v>
      </c>
      <c r="H22" s="79">
        <v>0.17340242046202342</v>
      </c>
      <c r="I22" s="19">
        <v>515389.57</v>
      </c>
      <c r="J22" s="79">
        <v>0.54364924381376212</v>
      </c>
      <c r="K22" s="19">
        <v>192457.61</v>
      </c>
      <c r="L22" s="79">
        <v>0.33511789946887527</v>
      </c>
      <c r="M22" s="19">
        <v>367894.4</v>
      </c>
      <c r="N22" s="79">
        <v>0.69121035818974141</v>
      </c>
    </row>
    <row r="23" spans="4:14" s="11" customFormat="1" x14ac:dyDescent="0.2">
      <c r="D23" s="18" t="s">
        <v>14</v>
      </c>
      <c r="E23" s="19">
        <v>157043.35</v>
      </c>
      <c r="F23" s="79">
        <v>0.99561777050731526</v>
      </c>
      <c r="G23" s="19">
        <v>387.84</v>
      </c>
      <c r="H23" s="79">
        <v>0.97535066006600657</v>
      </c>
      <c r="I23" s="19">
        <v>17241.03</v>
      </c>
      <c r="J23" s="79">
        <v>0.85106400255669179</v>
      </c>
      <c r="K23" s="19">
        <v>11344.6</v>
      </c>
      <c r="L23" s="79">
        <v>0.71687322602824255</v>
      </c>
      <c r="M23" s="19">
        <v>22016.46</v>
      </c>
      <c r="N23" s="79">
        <v>0.86213905414403591</v>
      </c>
    </row>
    <row r="24" spans="4:14" s="11" customFormat="1" x14ac:dyDescent="0.2">
      <c r="D24" s="18" t="s">
        <v>15</v>
      </c>
      <c r="E24" s="19">
        <v>16851.150000000001</v>
      </c>
      <c r="F24" s="79">
        <v>0.98370971714096656</v>
      </c>
      <c r="G24" s="19">
        <v>4136.1099999999997</v>
      </c>
      <c r="H24" s="79">
        <v>0.95107721989985772</v>
      </c>
      <c r="I24" s="19">
        <v>2417.2800000000002</v>
      </c>
      <c r="J24" s="79">
        <v>0.9183131453534551</v>
      </c>
      <c r="K24" s="19">
        <v>2402.31</v>
      </c>
      <c r="L24" s="79">
        <v>0.53757841410975271</v>
      </c>
      <c r="M24" s="19">
        <v>4538.67</v>
      </c>
      <c r="N24" s="79">
        <v>0.83444268915783704</v>
      </c>
    </row>
    <row r="25" spans="4:14" s="11" customFormat="1" x14ac:dyDescent="0.2">
      <c r="D25" s="18" t="s">
        <v>16</v>
      </c>
      <c r="E25" s="19">
        <v>25492.13</v>
      </c>
      <c r="F25" s="79">
        <v>0.99386398861138703</v>
      </c>
      <c r="G25" s="19">
        <v>2833.89</v>
      </c>
      <c r="H25" s="79">
        <v>0.12666687838977519</v>
      </c>
      <c r="I25" s="19">
        <v>3008.4</v>
      </c>
      <c r="J25" s="79">
        <v>0.7078879138412445</v>
      </c>
      <c r="K25" s="19">
        <v>3084</v>
      </c>
      <c r="L25" s="79">
        <v>0.5403923476005188</v>
      </c>
      <c r="M25" s="19">
        <v>8931.02</v>
      </c>
      <c r="N25" s="79">
        <v>0.58422442229442995</v>
      </c>
    </row>
    <row r="26" spans="4:14" s="11" customFormat="1" x14ac:dyDescent="0.2">
      <c r="D26" s="18" t="s">
        <v>17</v>
      </c>
      <c r="E26" s="19">
        <v>74284.570000000007</v>
      </c>
      <c r="F26" s="79">
        <v>0.9937654616564382</v>
      </c>
      <c r="G26" s="19">
        <v>9508.4599999999991</v>
      </c>
      <c r="H26" s="79">
        <v>0.12473313238947212</v>
      </c>
      <c r="I26" s="19">
        <v>5019.71</v>
      </c>
      <c r="J26" s="79">
        <v>0.90230511324359386</v>
      </c>
      <c r="K26" s="19">
        <v>2429.91</v>
      </c>
      <c r="L26" s="79">
        <v>0.6706380071689898</v>
      </c>
      <c r="M26" s="19">
        <v>8832.5</v>
      </c>
      <c r="N26" s="79">
        <v>0.78286215680724602</v>
      </c>
    </row>
    <row r="27" spans="4:14" s="11" customFormat="1" x14ac:dyDescent="0.2">
      <c r="D27" s="18" t="s">
        <v>18</v>
      </c>
      <c r="E27" s="19">
        <v>282946.05</v>
      </c>
      <c r="F27" s="79">
        <v>0.9353398642603421</v>
      </c>
      <c r="G27" s="19">
        <v>1940.22</v>
      </c>
      <c r="H27" s="79">
        <v>0.69130304810794652</v>
      </c>
      <c r="I27" s="19">
        <v>62573.26</v>
      </c>
      <c r="J27" s="79">
        <v>0.80659725895694101</v>
      </c>
      <c r="K27" s="19">
        <v>16339.66</v>
      </c>
      <c r="L27" s="79">
        <v>0.65991887224091572</v>
      </c>
      <c r="M27" s="19">
        <v>51829.64</v>
      </c>
      <c r="N27" s="79">
        <v>0.82004447648102519</v>
      </c>
    </row>
    <row r="28" spans="4:14" s="11" customFormat="1" x14ac:dyDescent="0.2">
      <c r="D28" s="18" t="s">
        <v>19</v>
      </c>
      <c r="E28" s="19">
        <v>311700.88</v>
      </c>
      <c r="F28" s="79">
        <v>0.99811643136843253</v>
      </c>
      <c r="G28" s="19">
        <v>31258.21</v>
      </c>
      <c r="H28" s="79">
        <v>0.87161356968297299</v>
      </c>
      <c r="I28" s="19">
        <v>53468.46</v>
      </c>
      <c r="J28" s="79">
        <v>0.8743764080730958</v>
      </c>
      <c r="K28" s="19">
        <v>13267.42</v>
      </c>
      <c r="L28" s="79">
        <v>0.5390663746229486</v>
      </c>
      <c r="M28" s="19">
        <v>53189.77</v>
      </c>
      <c r="N28" s="79">
        <v>0.9178804495676518</v>
      </c>
    </row>
    <row r="29" spans="4:14" s="11" customFormat="1" x14ac:dyDescent="0.2">
      <c r="D29" s="18" t="s">
        <v>20</v>
      </c>
      <c r="E29" s="19">
        <v>222515.17</v>
      </c>
      <c r="F29" s="79">
        <v>0.98446995771119783</v>
      </c>
      <c r="G29" s="19"/>
      <c r="H29" s="79"/>
      <c r="I29" s="19">
        <v>13729.51</v>
      </c>
      <c r="J29" s="79">
        <v>0.69291984928813921</v>
      </c>
      <c r="K29" s="19">
        <v>4957.41</v>
      </c>
      <c r="L29" s="79">
        <v>0.86017698758020822</v>
      </c>
      <c r="M29" s="19">
        <v>24980.44</v>
      </c>
      <c r="N29" s="79">
        <v>0.85888238958160867</v>
      </c>
    </row>
    <row r="30" spans="4:14" s="11" customFormat="1" x14ac:dyDescent="0.2">
      <c r="D30" s="18" t="s">
        <v>21</v>
      </c>
      <c r="E30" s="19">
        <v>29933.040000000001</v>
      </c>
      <c r="F30" s="79">
        <v>0.99076505426779238</v>
      </c>
      <c r="G30" s="19">
        <v>1824.6</v>
      </c>
      <c r="H30" s="79">
        <v>0.17095253754247508</v>
      </c>
      <c r="I30" s="19">
        <v>8892.32</v>
      </c>
      <c r="J30" s="79">
        <v>0.73929188333303353</v>
      </c>
      <c r="K30" s="19">
        <v>3467.7</v>
      </c>
      <c r="L30" s="79">
        <v>0.70998067883611615</v>
      </c>
      <c r="M30" s="19">
        <v>15073.91</v>
      </c>
      <c r="N30" s="79">
        <v>0.85874003493453255</v>
      </c>
    </row>
    <row r="31" spans="4:14" s="11" customFormat="1" x14ac:dyDescent="0.2">
      <c r="D31" s="18" t="s">
        <v>22</v>
      </c>
      <c r="E31" s="19">
        <v>20492.009999999998</v>
      </c>
      <c r="F31" s="79">
        <v>0.95998196370195021</v>
      </c>
      <c r="G31" s="19">
        <v>76.3</v>
      </c>
      <c r="H31" s="79">
        <v>0.49370904325032772</v>
      </c>
      <c r="I31" s="19">
        <v>6262.4</v>
      </c>
      <c r="J31" s="79">
        <v>0.72451136944302508</v>
      </c>
      <c r="K31" s="19">
        <v>1846.92</v>
      </c>
      <c r="L31" s="79">
        <v>0.97607909384272196</v>
      </c>
      <c r="M31" s="19">
        <v>6336.53</v>
      </c>
      <c r="N31" s="79">
        <v>0.95724473805063648</v>
      </c>
    </row>
    <row r="32" spans="4:14" s="11" customFormat="1" x14ac:dyDescent="0.2">
      <c r="D32" s="18" t="s">
        <v>23</v>
      </c>
      <c r="E32" s="19">
        <v>63665.43</v>
      </c>
      <c r="F32" s="79">
        <v>0.98070554145318745</v>
      </c>
      <c r="G32" s="19">
        <v>1329.02</v>
      </c>
      <c r="H32" s="79">
        <v>0.32581150020315719</v>
      </c>
      <c r="I32" s="19">
        <v>11285.67</v>
      </c>
      <c r="J32" s="79">
        <v>0.81470484251267317</v>
      </c>
      <c r="K32" s="19">
        <v>9401.89</v>
      </c>
      <c r="L32" s="79">
        <v>0.68503141389656763</v>
      </c>
      <c r="M32" s="19">
        <v>17863.18</v>
      </c>
      <c r="N32" s="79">
        <v>0.84654412036378734</v>
      </c>
    </row>
    <row r="33" spans="4:14" s="11" customFormat="1" x14ac:dyDescent="0.2">
      <c r="D33" s="22" t="s">
        <v>62</v>
      </c>
      <c r="E33" s="23">
        <v>4111450.75</v>
      </c>
      <c r="F33" s="80">
        <v>0.965955284761711</v>
      </c>
      <c r="G33" s="23">
        <v>187342.76</v>
      </c>
      <c r="H33" s="80">
        <v>0.45298184995246144</v>
      </c>
      <c r="I33" s="23">
        <v>1177943.03</v>
      </c>
      <c r="J33" s="80">
        <v>0.66500446120896017</v>
      </c>
      <c r="K33" s="23">
        <v>408149.43</v>
      </c>
      <c r="L33" s="80">
        <v>0.49407019875049196</v>
      </c>
      <c r="M33" s="23">
        <v>994289.64</v>
      </c>
      <c r="N33" s="80">
        <v>0.77718898891473909</v>
      </c>
    </row>
    <row r="34" spans="4:14" s="11" customFormat="1" x14ac:dyDescent="0.2">
      <c r="D34" s="106" t="s">
        <v>99</v>
      </c>
      <c r="E34" s="107">
        <f>+E33/M63</f>
        <v>0.25383853924464572</v>
      </c>
      <c r="F34" s="107"/>
      <c r="G34" s="107">
        <f>+G33/M63</f>
        <v>1.1566431274036362E-2</v>
      </c>
      <c r="H34" s="107"/>
      <c r="I34" s="107">
        <f>+I33/M63</f>
        <v>7.2725506452585367E-2</v>
      </c>
      <c r="J34" s="107"/>
      <c r="K34" s="107">
        <f>+K33/M63</f>
        <v>2.5198904572731363E-2</v>
      </c>
      <c r="L34" s="107"/>
      <c r="M34" s="107">
        <f>+M33/M63</f>
        <v>6.1386854701758177E-2</v>
      </c>
      <c r="N34" s="109"/>
    </row>
    <row r="35" spans="4:14" s="11" customFormat="1" x14ac:dyDescent="0.2">
      <c r="D35" s="13" t="s">
        <v>84</v>
      </c>
    </row>
    <row r="37" spans="4:14" x14ac:dyDescent="0.2">
      <c r="D37" s="21" t="s">
        <v>25</v>
      </c>
      <c r="E37" s="21" t="s">
        <v>78</v>
      </c>
      <c r="F37" s="21" t="s">
        <v>92</v>
      </c>
      <c r="G37" s="21" t="s">
        <v>79</v>
      </c>
      <c r="H37" s="21" t="s">
        <v>92</v>
      </c>
      <c r="I37" s="21" t="s">
        <v>80</v>
      </c>
      <c r="J37" s="21" t="s">
        <v>92</v>
      </c>
      <c r="K37" s="21" t="s">
        <v>61</v>
      </c>
      <c r="L37" s="21" t="s">
        <v>92</v>
      </c>
      <c r="M37" s="21" t="s">
        <v>24</v>
      </c>
      <c r="N37" s="21" t="s">
        <v>92</v>
      </c>
    </row>
    <row r="38" spans="4:14" x14ac:dyDescent="0.2">
      <c r="D38" s="18" t="s">
        <v>0</v>
      </c>
      <c r="E38" s="19">
        <v>24724.55</v>
      </c>
      <c r="F38" s="79">
        <v>0.84833293224750306</v>
      </c>
      <c r="G38" s="19">
        <v>35975.94</v>
      </c>
      <c r="H38" s="111">
        <v>0.38274052047006973</v>
      </c>
      <c r="I38" s="19">
        <v>13512.86</v>
      </c>
      <c r="J38" s="79">
        <v>0.88004093877979939</v>
      </c>
      <c r="K38" s="19">
        <v>1956.31</v>
      </c>
      <c r="L38" s="79">
        <v>1</v>
      </c>
      <c r="M38" s="19">
        <v>232665.3</v>
      </c>
      <c r="N38" s="79">
        <v>0.86583736380113407</v>
      </c>
    </row>
    <row r="39" spans="4:14" x14ac:dyDescent="0.2">
      <c r="D39" s="18" t="s">
        <v>1</v>
      </c>
      <c r="E39" s="19">
        <v>92594.36</v>
      </c>
      <c r="F39" s="79">
        <v>0.84013551149335663</v>
      </c>
      <c r="G39" s="19">
        <v>141014.91</v>
      </c>
      <c r="H39" s="111">
        <v>0.50593777636705228</v>
      </c>
      <c r="I39" s="19">
        <v>55183.15</v>
      </c>
      <c r="J39" s="79">
        <v>0.88029407527478953</v>
      </c>
      <c r="K39" s="19">
        <v>10644.03</v>
      </c>
      <c r="L39" s="79">
        <v>0.99008082465006209</v>
      </c>
      <c r="M39" s="19">
        <v>611970.37</v>
      </c>
      <c r="N39" s="79">
        <v>0.8071133901466504</v>
      </c>
    </row>
    <row r="40" spans="4:14" x14ac:dyDescent="0.2">
      <c r="D40" s="18" t="s">
        <v>2</v>
      </c>
      <c r="E40" s="19">
        <v>27801.56</v>
      </c>
      <c r="F40" s="79">
        <v>0.87854854188038367</v>
      </c>
      <c r="G40" s="19">
        <v>41930.370000000003</v>
      </c>
      <c r="H40" s="111">
        <v>0.55566359180708391</v>
      </c>
      <c r="I40" s="19">
        <v>17867.560000000001</v>
      </c>
      <c r="J40" s="79">
        <v>0.91182623704635657</v>
      </c>
      <c r="K40" s="19">
        <v>1724.93</v>
      </c>
      <c r="L40" s="79">
        <v>0.89722481492002581</v>
      </c>
      <c r="M40" s="19">
        <v>257073.34</v>
      </c>
      <c r="N40" s="79">
        <v>0.90363092493371744</v>
      </c>
    </row>
    <row r="41" spans="4:14" x14ac:dyDescent="0.2">
      <c r="D41" s="18" t="s">
        <v>3</v>
      </c>
      <c r="E41" s="19">
        <v>124430.03</v>
      </c>
      <c r="F41" s="79">
        <v>0.70403679883385073</v>
      </c>
      <c r="G41" s="19">
        <v>209614.33</v>
      </c>
      <c r="H41" s="111">
        <v>0.46209536342291102</v>
      </c>
      <c r="I41" s="19">
        <v>69231.64</v>
      </c>
      <c r="J41" s="79">
        <v>0.82579236892264862</v>
      </c>
      <c r="K41" s="19">
        <v>14005.92</v>
      </c>
      <c r="L41" s="79">
        <v>0.92307824120086357</v>
      </c>
      <c r="M41" s="19">
        <v>657191.76</v>
      </c>
      <c r="N41" s="79">
        <v>0.67376012139896579</v>
      </c>
    </row>
    <row r="42" spans="4:14" x14ac:dyDescent="0.2">
      <c r="D42" s="18" t="s">
        <v>4</v>
      </c>
      <c r="E42" s="19">
        <v>42630.5</v>
      </c>
      <c r="F42" s="112">
        <v>0.88391175332215199</v>
      </c>
      <c r="G42" s="19">
        <v>70436.7</v>
      </c>
      <c r="H42" s="111">
        <v>0.53327853235600187</v>
      </c>
      <c r="I42" s="19">
        <v>20389.55</v>
      </c>
      <c r="J42" s="79">
        <v>0.85516894683796352</v>
      </c>
      <c r="K42" s="19">
        <v>2767.24</v>
      </c>
      <c r="L42" s="79">
        <v>1</v>
      </c>
      <c r="M42" s="19">
        <v>353225.38</v>
      </c>
      <c r="N42" s="79">
        <v>0.87593224473281051</v>
      </c>
    </row>
    <row r="43" spans="4:14" x14ac:dyDescent="0.2">
      <c r="D43" s="18" t="s">
        <v>5</v>
      </c>
      <c r="E43" s="19">
        <v>91964.72</v>
      </c>
      <c r="F43" s="79">
        <v>0.7779724659630346</v>
      </c>
      <c r="G43" s="19">
        <v>112138.64</v>
      </c>
      <c r="H43" s="111">
        <v>0.52368371865398045</v>
      </c>
      <c r="I43" s="19">
        <v>40643.94</v>
      </c>
      <c r="J43" s="79">
        <v>0.88452841924281944</v>
      </c>
      <c r="K43" s="19">
        <v>11544.69</v>
      </c>
      <c r="L43" s="79">
        <v>1</v>
      </c>
      <c r="M43" s="19">
        <v>825603.79</v>
      </c>
      <c r="N43" s="79">
        <v>0.88190992921677358</v>
      </c>
    </row>
    <row r="44" spans="4:14" x14ac:dyDescent="0.2">
      <c r="D44" s="18" t="s">
        <v>26</v>
      </c>
      <c r="E44" s="19">
        <v>103471.26</v>
      </c>
      <c r="F44" s="79">
        <v>0.6401573731681629</v>
      </c>
      <c r="G44" s="19">
        <v>215206.36</v>
      </c>
      <c r="H44" s="111">
        <v>0.44730127864250857</v>
      </c>
      <c r="I44" s="19">
        <v>63723.92</v>
      </c>
      <c r="J44" s="79">
        <v>0.76281261416435153</v>
      </c>
      <c r="K44" s="19">
        <v>20703.73</v>
      </c>
      <c r="L44" s="79">
        <v>0.90506155171073044</v>
      </c>
      <c r="M44" s="19">
        <v>529008.77</v>
      </c>
      <c r="N44" s="79">
        <v>0.56445595410450378</v>
      </c>
    </row>
    <row r="45" spans="4:14" x14ac:dyDescent="0.2">
      <c r="D45" s="18" t="s">
        <v>6</v>
      </c>
      <c r="E45" s="19">
        <v>111048.86</v>
      </c>
      <c r="F45" s="79">
        <v>0.75500468892701833</v>
      </c>
      <c r="G45" s="19">
        <v>161357.73000000001</v>
      </c>
      <c r="H45" s="111">
        <v>0.51565543218784748</v>
      </c>
      <c r="I45" s="19">
        <v>58589.1</v>
      </c>
      <c r="J45" s="79">
        <v>0.87689331291997996</v>
      </c>
      <c r="K45" s="19">
        <v>2961.35</v>
      </c>
      <c r="L45" s="79">
        <v>0.91849663160382933</v>
      </c>
      <c r="M45" s="19">
        <v>736693.71</v>
      </c>
      <c r="N45" s="79">
        <v>0.82344649040101081</v>
      </c>
    </row>
    <row r="46" spans="4:14" x14ac:dyDescent="0.2">
      <c r="D46" s="18" t="s">
        <v>7</v>
      </c>
      <c r="E46" s="19">
        <v>23734.46</v>
      </c>
      <c r="F46" s="112">
        <v>0.88988963726160186</v>
      </c>
      <c r="G46" s="19">
        <v>33308.230000000003</v>
      </c>
      <c r="H46" s="111">
        <v>0.49376175197541267</v>
      </c>
      <c r="I46" s="19">
        <v>10568.66</v>
      </c>
      <c r="J46" s="79">
        <v>0.93605338803594784</v>
      </c>
      <c r="K46" s="19">
        <v>1724.72</v>
      </c>
      <c r="L46" s="79">
        <v>1</v>
      </c>
      <c r="M46" s="19">
        <v>258949.69</v>
      </c>
      <c r="N46" s="79">
        <v>0.90887025197828974</v>
      </c>
    </row>
    <row r="47" spans="4:14" x14ac:dyDescent="0.2">
      <c r="D47" s="18" t="s">
        <v>8</v>
      </c>
      <c r="E47" s="19">
        <v>54399.6</v>
      </c>
      <c r="F47" s="79">
        <v>0.84056794535253931</v>
      </c>
      <c r="G47" s="19">
        <v>84481.79</v>
      </c>
      <c r="H47" s="111">
        <v>0.55334942595321435</v>
      </c>
      <c r="I47" s="19">
        <v>35013.410000000003</v>
      </c>
      <c r="J47" s="79">
        <v>0.88660744554729165</v>
      </c>
      <c r="K47" s="19">
        <v>5706.29</v>
      </c>
      <c r="L47" s="79">
        <v>1</v>
      </c>
      <c r="M47" s="19">
        <v>452703.57</v>
      </c>
      <c r="N47" s="79">
        <v>0.87031805382051663</v>
      </c>
    </row>
    <row r="48" spans="4:14" x14ac:dyDescent="0.2">
      <c r="D48" s="18" t="s">
        <v>9</v>
      </c>
      <c r="E48" s="19">
        <v>75565.789999999994</v>
      </c>
      <c r="F48" s="79">
        <v>0.75658535429855234</v>
      </c>
      <c r="G48" s="19">
        <v>115826.21</v>
      </c>
      <c r="H48" s="111">
        <v>0.52471586526054848</v>
      </c>
      <c r="I48" s="19">
        <v>50912.94</v>
      </c>
      <c r="J48" s="79">
        <v>0.82711742830015322</v>
      </c>
      <c r="K48" s="19">
        <v>11668.24</v>
      </c>
      <c r="L48" s="79">
        <v>0.86747187236464118</v>
      </c>
      <c r="M48" s="19">
        <v>411411.84</v>
      </c>
      <c r="N48" s="79">
        <v>0.62994224959592804</v>
      </c>
    </row>
    <row r="49" spans="4:14" x14ac:dyDescent="0.2">
      <c r="D49" s="18" t="s">
        <v>10</v>
      </c>
      <c r="E49" s="19">
        <v>94503.88</v>
      </c>
      <c r="F49" s="79">
        <v>0.76963242144132071</v>
      </c>
      <c r="G49" s="19">
        <v>153027.78</v>
      </c>
      <c r="H49" s="111">
        <v>0.5154845087604355</v>
      </c>
      <c r="I49" s="19">
        <v>66886.38</v>
      </c>
      <c r="J49" s="79">
        <v>0.90200635764710246</v>
      </c>
      <c r="K49" s="19">
        <v>5304.88</v>
      </c>
      <c r="L49" s="79">
        <v>1</v>
      </c>
      <c r="M49" s="19">
        <v>705135.83</v>
      </c>
      <c r="N49" s="79">
        <v>0.81833948219593378</v>
      </c>
    </row>
    <row r="50" spans="4:14" x14ac:dyDescent="0.2">
      <c r="D50" s="18" t="s">
        <v>11</v>
      </c>
      <c r="E50" s="19">
        <v>155542.34</v>
      </c>
      <c r="F50" s="79">
        <v>0.69532887315440928</v>
      </c>
      <c r="G50" s="19">
        <v>232512.16</v>
      </c>
      <c r="H50" s="111">
        <v>0.49812186166951439</v>
      </c>
      <c r="I50" s="19">
        <v>108935.69</v>
      </c>
      <c r="J50" s="79">
        <v>0.81293733945229518</v>
      </c>
      <c r="K50" s="19">
        <v>33273.839999999997</v>
      </c>
      <c r="L50" s="79">
        <v>0.9908011819495437</v>
      </c>
      <c r="M50" s="19">
        <v>945852.14</v>
      </c>
      <c r="N50" s="79">
        <v>0.72433448213163631</v>
      </c>
    </row>
    <row r="51" spans="4:14" x14ac:dyDescent="0.2">
      <c r="D51" s="18" t="s">
        <v>12</v>
      </c>
      <c r="E51" s="19">
        <v>133316.69</v>
      </c>
      <c r="F51" s="79">
        <v>0.79626504378409035</v>
      </c>
      <c r="G51" s="19">
        <v>177533.08</v>
      </c>
      <c r="H51" s="111">
        <v>0.5571894544949032</v>
      </c>
      <c r="I51" s="19">
        <v>58889.4</v>
      </c>
      <c r="J51" s="79">
        <v>0.89501268479556595</v>
      </c>
      <c r="K51" s="19">
        <v>18188.73</v>
      </c>
      <c r="L51" s="79">
        <v>0.96928757532823906</v>
      </c>
      <c r="M51" s="19">
        <v>633961.29</v>
      </c>
      <c r="N51" s="79">
        <v>0.7548291000543581</v>
      </c>
    </row>
    <row r="52" spans="4:14" x14ac:dyDescent="0.2">
      <c r="D52" s="18" t="s">
        <v>13</v>
      </c>
      <c r="E52" s="19">
        <v>1055653.57</v>
      </c>
      <c r="F52" s="79">
        <v>0.62920842488127993</v>
      </c>
      <c r="G52" s="19">
        <v>1917106.39</v>
      </c>
      <c r="H52" s="111">
        <v>0.4144168336948687</v>
      </c>
      <c r="I52" s="19">
        <v>584329.66</v>
      </c>
      <c r="J52" s="79">
        <v>0.72962993184361025</v>
      </c>
      <c r="K52" s="19">
        <v>194551.93</v>
      </c>
      <c r="L52" s="79">
        <v>0.86695773205642312</v>
      </c>
      <c r="M52" s="19">
        <v>5047735.91</v>
      </c>
      <c r="N52" s="79">
        <v>0.55894188410502643</v>
      </c>
    </row>
    <row r="53" spans="4:14" x14ac:dyDescent="0.2">
      <c r="D53" s="18" t="s">
        <v>14</v>
      </c>
      <c r="E53" s="19">
        <v>92090.07</v>
      </c>
      <c r="F53" s="79">
        <v>0.84671713247693259</v>
      </c>
      <c r="G53" s="19">
        <v>129971.93</v>
      </c>
      <c r="H53" s="111">
        <v>0.58236274555590584</v>
      </c>
      <c r="I53" s="19">
        <v>60548.87</v>
      </c>
      <c r="J53" s="79">
        <v>0.90691667738803372</v>
      </c>
      <c r="K53" s="19">
        <v>9433.8799999999992</v>
      </c>
      <c r="L53" s="79">
        <v>1</v>
      </c>
      <c r="M53" s="19">
        <v>500078.04</v>
      </c>
      <c r="N53" s="79">
        <v>0.83293451558080822</v>
      </c>
    </row>
    <row r="54" spans="4:14" x14ac:dyDescent="0.2">
      <c r="D54" s="18" t="s">
        <v>15</v>
      </c>
      <c r="E54" s="19">
        <v>15513.81</v>
      </c>
      <c r="F54" s="79">
        <v>0.73653344987466007</v>
      </c>
      <c r="G54" s="19">
        <v>20031.89</v>
      </c>
      <c r="H54" s="111">
        <v>0.58015244692338064</v>
      </c>
      <c r="I54" s="19">
        <v>11419.59</v>
      </c>
      <c r="J54" s="79">
        <v>0.83094752088297386</v>
      </c>
      <c r="K54" s="19">
        <v>537</v>
      </c>
      <c r="L54" s="79">
        <v>1</v>
      </c>
      <c r="M54" s="19">
        <v>77847.81</v>
      </c>
      <c r="N54" s="79">
        <v>0.78207723505645188</v>
      </c>
    </row>
    <row r="55" spans="4:14" x14ac:dyDescent="0.2">
      <c r="D55" s="18" t="s">
        <v>16</v>
      </c>
      <c r="E55" s="19">
        <v>14309.7</v>
      </c>
      <c r="F55" s="79">
        <v>0.74619593702174047</v>
      </c>
      <c r="G55" s="19">
        <v>33607.160000000003</v>
      </c>
      <c r="H55" s="111">
        <v>0.40437662688546128</v>
      </c>
      <c r="I55" s="19">
        <v>9217.77</v>
      </c>
      <c r="J55" s="79">
        <v>0.72641973058559717</v>
      </c>
      <c r="K55" s="19">
        <v>981.27</v>
      </c>
      <c r="L55" s="79">
        <v>0.87985977355875555</v>
      </c>
      <c r="M55" s="19">
        <v>101465.33</v>
      </c>
      <c r="N55" s="79">
        <v>0.65574822454132864</v>
      </c>
    </row>
    <row r="56" spans="4:14" x14ac:dyDescent="0.2">
      <c r="D56" s="18" t="s">
        <v>17</v>
      </c>
      <c r="E56" s="19">
        <v>15562.46</v>
      </c>
      <c r="F56" s="112">
        <v>0.87256449173202699</v>
      </c>
      <c r="G56" s="19">
        <v>31080.19</v>
      </c>
      <c r="H56" s="79">
        <v>0.48799026003380291</v>
      </c>
      <c r="I56" s="19">
        <v>12114.8</v>
      </c>
      <c r="J56" s="79">
        <v>0.8791412157031071</v>
      </c>
      <c r="K56" s="19">
        <v>1338.61</v>
      </c>
      <c r="L56" s="79">
        <v>1</v>
      </c>
      <c r="M56" s="19">
        <v>160171.22</v>
      </c>
      <c r="N56" s="79">
        <v>0.80424123634695421</v>
      </c>
    </row>
    <row r="57" spans="4:14" x14ac:dyDescent="0.2">
      <c r="D57" s="18" t="s">
        <v>18</v>
      </c>
      <c r="E57" s="19">
        <v>166297.62</v>
      </c>
      <c r="F57" s="79">
        <v>0.81850155161571159</v>
      </c>
      <c r="G57" s="19">
        <v>198586.14</v>
      </c>
      <c r="H57" s="112">
        <v>0.58931957688487213</v>
      </c>
      <c r="I57" s="19">
        <v>96201.57</v>
      </c>
      <c r="J57" s="79">
        <v>0.89726290329773206</v>
      </c>
      <c r="K57" s="19">
        <v>17867.77</v>
      </c>
      <c r="L57" s="79">
        <v>0.96135499841334426</v>
      </c>
      <c r="M57" s="19">
        <v>894581.92</v>
      </c>
      <c r="N57" s="79">
        <v>0.81198804017858972</v>
      </c>
    </row>
    <row r="58" spans="4:14" x14ac:dyDescent="0.2">
      <c r="D58" s="18" t="s">
        <v>19</v>
      </c>
      <c r="E58" s="19">
        <v>109805.11</v>
      </c>
      <c r="F58" s="79">
        <v>0.79047587129597152</v>
      </c>
      <c r="G58" s="19">
        <v>149557.45000000001</v>
      </c>
      <c r="H58" s="79">
        <v>0.57890148568326083</v>
      </c>
      <c r="I58" s="19">
        <v>45650.37</v>
      </c>
      <c r="J58" s="79">
        <v>0.88275976733594919</v>
      </c>
      <c r="K58" s="19">
        <v>3025.47</v>
      </c>
      <c r="L58" s="79">
        <v>0.93298892403494338</v>
      </c>
      <c r="M58" s="19">
        <v>770923.14</v>
      </c>
      <c r="N58" s="79">
        <v>0.85298079131468285</v>
      </c>
    </row>
    <row r="59" spans="4:14" x14ac:dyDescent="0.2">
      <c r="D59" s="18" t="s">
        <v>20</v>
      </c>
      <c r="E59" s="19">
        <v>58996.36</v>
      </c>
      <c r="F59" s="79">
        <v>0.78558236474250276</v>
      </c>
      <c r="G59" s="19">
        <v>76667.86</v>
      </c>
      <c r="H59" s="79">
        <v>0.50941385347132417</v>
      </c>
      <c r="I59" s="19">
        <v>37747.449999999997</v>
      </c>
      <c r="J59" s="79">
        <v>0.89597787400208495</v>
      </c>
      <c r="K59" s="19">
        <v>6900.16</v>
      </c>
      <c r="L59" s="79">
        <v>1</v>
      </c>
      <c r="M59" s="19">
        <v>446494.37</v>
      </c>
      <c r="N59" s="79">
        <v>0.85200550233141792</v>
      </c>
    </row>
    <row r="60" spans="4:14" x14ac:dyDescent="0.2">
      <c r="D60" s="18" t="s">
        <v>21</v>
      </c>
      <c r="E60" s="19">
        <v>39817.25</v>
      </c>
      <c r="F60" s="79">
        <v>0.80701078050342501</v>
      </c>
      <c r="G60" s="19">
        <v>57835.58</v>
      </c>
      <c r="H60" s="79">
        <v>0.50185560514824956</v>
      </c>
      <c r="I60" s="19">
        <v>23051.52</v>
      </c>
      <c r="J60" s="79">
        <v>0.83670317618968282</v>
      </c>
      <c r="K60" s="19">
        <v>2582.59</v>
      </c>
      <c r="L60" s="79">
        <v>0.97697272892716214</v>
      </c>
      <c r="M60" s="19">
        <v>182478.51</v>
      </c>
      <c r="N60" s="79">
        <v>0.73936158290639264</v>
      </c>
    </row>
    <row r="61" spans="4:14" x14ac:dyDescent="0.2">
      <c r="D61" s="18" t="s">
        <v>22</v>
      </c>
      <c r="E61" s="19">
        <v>28950.44</v>
      </c>
      <c r="F61" s="79">
        <v>0.86272160284955945</v>
      </c>
      <c r="G61" s="19">
        <v>46498.84</v>
      </c>
      <c r="H61" s="112">
        <v>0.64275624940321097</v>
      </c>
      <c r="I61" s="19">
        <v>16147.88</v>
      </c>
      <c r="J61" s="79">
        <v>0.93347362006653511</v>
      </c>
      <c r="K61" s="19">
        <v>2271.5500000000002</v>
      </c>
      <c r="L61" s="79">
        <v>0.95077810305738353</v>
      </c>
      <c r="M61" s="19">
        <v>128882.86</v>
      </c>
      <c r="N61" s="79">
        <v>0.8085800547877352</v>
      </c>
    </row>
    <row r="62" spans="4:14" x14ac:dyDescent="0.2">
      <c r="D62" s="18" t="s">
        <v>23</v>
      </c>
      <c r="E62" s="19">
        <v>57528.9</v>
      </c>
      <c r="F62" s="79">
        <v>0.77880978082320362</v>
      </c>
      <c r="G62" s="19">
        <v>76284.66</v>
      </c>
      <c r="H62" s="112">
        <v>0.58366465813703572</v>
      </c>
      <c r="I62" s="19">
        <v>33724.07</v>
      </c>
      <c r="J62" s="79">
        <v>0.90027330627649627</v>
      </c>
      <c r="K62" s="19">
        <v>3921.34</v>
      </c>
      <c r="L62" s="79">
        <v>1</v>
      </c>
      <c r="M62" s="19">
        <v>275004.15999999997</v>
      </c>
      <c r="N62" s="79">
        <v>0.78994459574720621</v>
      </c>
    </row>
    <row r="63" spans="4:14" x14ac:dyDescent="0.2">
      <c r="D63" s="22" t="s">
        <v>62</v>
      </c>
      <c r="E63" s="23">
        <v>2810253.88</v>
      </c>
      <c r="F63" s="80">
        <v>0.72243322727838388</v>
      </c>
      <c r="G63" s="23">
        <v>4521592.3099999996</v>
      </c>
      <c r="H63" s="80">
        <v>0.47666289046745125</v>
      </c>
      <c r="I63" s="23">
        <v>1600501.76</v>
      </c>
      <c r="J63" s="80">
        <v>0.81549479833124339</v>
      </c>
      <c r="K63" s="23">
        <v>385586.47</v>
      </c>
      <c r="L63" s="80">
        <v>0.91430127203374134</v>
      </c>
      <c r="M63" s="23">
        <v>16197110.029999999</v>
      </c>
      <c r="N63" s="80">
        <v>0.71971619124698882</v>
      </c>
    </row>
    <row r="64" spans="4:14" x14ac:dyDescent="0.2">
      <c r="D64" s="106"/>
      <c r="E64" s="107">
        <f>+E63/M63</f>
        <v>0.17350341355926444</v>
      </c>
      <c r="F64" s="107"/>
      <c r="G64" s="107">
        <f>+G63/M63</f>
        <v>0.27916043674613478</v>
      </c>
      <c r="H64" s="107"/>
      <c r="I64" s="107">
        <f>+I63/M63</f>
        <v>9.8814032690744152E-2</v>
      </c>
      <c r="J64" s="107"/>
      <c r="K64" s="107">
        <f>+K63/M63</f>
        <v>2.3805880758099657E-2</v>
      </c>
      <c r="L64" s="107"/>
      <c r="M64" s="108"/>
      <c r="N64" s="109"/>
    </row>
    <row r="65" spans="4:14" x14ac:dyDescent="0.2">
      <c r="D65" s="78" t="s">
        <v>85</v>
      </c>
    </row>
    <row r="69" spans="4:14" x14ac:dyDescent="0.2">
      <c r="D69" s="81" t="s">
        <v>87</v>
      </c>
    </row>
    <row r="71" spans="4:14" x14ac:dyDescent="0.2">
      <c r="D71" s="82" t="s">
        <v>25</v>
      </c>
      <c r="E71" s="82" t="s">
        <v>88</v>
      </c>
      <c r="F71" s="55" t="s">
        <v>92</v>
      </c>
      <c r="G71" s="82" t="s">
        <v>91</v>
      </c>
      <c r="H71" s="55" t="s">
        <v>92</v>
      </c>
      <c r="I71" s="82" t="s">
        <v>90</v>
      </c>
      <c r="J71" s="55" t="s">
        <v>92</v>
      </c>
      <c r="K71" s="82" t="s">
        <v>89</v>
      </c>
      <c r="L71" s="55" t="s">
        <v>92</v>
      </c>
      <c r="M71" s="82" t="s">
        <v>24</v>
      </c>
      <c r="N71" s="55" t="s">
        <v>92</v>
      </c>
    </row>
    <row r="72" spans="4:14" x14ac:dyDescent="0.2">
      <c r="D72" s="18" t="s">
        <v>7</v>
      </c>
      <c r="E72" s="19">
        <v>27100.2</v>
      </c>
      <c r="F72" s="83">
        <v>0.97438690489369084</v>
      </c>
      <c r="G72" s="19">
        <v>197792.78</v>
      </c>
      <c r="H72" s="83">
        <v>0.98192072531666719</v>
      </c>
      <c r="I72" s="19">
        <v>5602.51</v>
      </c>
      <c r="J72" s="83">
        <v>0.86569591129690082</v>
      </c>
      <c r="K72" s="19">
        <v>28454.2</v>
      </c>
      <c r="L72" s="83">
        <v>0.34717827245187005</v>
      </c>
      <c r="M72" s="19">
        <v>258949.69</v>
      </c>
      <c r="N72" s="83">
        <v>0.90887025197828974</v>
      </c>
    </row>
    <row r="73" spans="4:14" x14ac:dyDescent="0.2">
      <c r="D73" s="18" t="s">
        <v>22</v>
      </c>
      <c r="E73" s="19">
        <v>52285.82</v>
      </c>
      <c r="F73" s="83">
        <v>0.97432439617471811</v>
      </c>
      <c r="G73" s="19">
        <v>43071.56</v>
      </c>
      <c r="H73" s="83">
        <v>0.92614105456129281</v>
      </c>
      <c r="I73" s="19">
        <v>8018.93</v>
      </c>
      <c r="J73" s="83">
        <v>0.65523829239063069</v>
      </c>
      <c r="K73" s="19">
        <v>25506.55</v>
      </c>
      <c r="L73" s="83">
        <v>0.31851112753390798</v>
      </c>
      <c r="M73" s="19">
        <v>128882.86</v>
      </c>
      <c r="N73" s="83">
        <v>0.8085800547877352</v>
      </c>
    </row>
    <row r="74" spans="4:14" x14ac:dyDescent="0.2">
      <c r="D74" s="18" t="s">
        <v>14</v>
      </c>
      <c r="E74" s="19">
        <v>123852.49</v>
      </c>
      <c r="F74" s="83">
        <v>0.95479671018321866</v>
      </c>
      <c r="G74" s="19">
        <v>276314.84999999998</v>
      </c>
      <c r="H74" s="83">
        <v>0.94313957429360029</v>
      </c>
      <c r="I74" s="19">
        <v>25887.55</v>
      </c>
      <c r="J74" s="83">
        <v>0.71469799189185534</v>
      </c>
      <c r="K74" s="19">
        <v>74023.149999999994</v>
      </c>
      <c r="L74" s="83">
        <v>0.25901437590807747</v>
      </c>
      <c r="M74" s="19">
        <v>500078.04</v>
      </c>
      <c r="N74" s="83">
        <v>0.83293451558080822</v>
      </c>
    </row>
    <row r="75" spans="4:14" x14ac:dyDescent="0.2">
      <c r="D75" s="18" t="s">
        <v>18</v>
      </c>
      <c r="E75" s="19">
        <v>239552.98</v>
      </c>
      <c r="F75" s="83">
        <v>0.95170062171633174</v>
      </c>
      <c r="G75" s="19">
        <v>451925.11</v>
      </c>
      <c r="H75" s="83">
        <v>0.94694634250351795</v>
      </c>
      <c r="I75" s="19">
        <v>66168.08</v>
      </c>
      <c r="J75" s="83">
        <v>0.50988059499383986</v>
      </c>
      <c r="K75" s="19">
        <v>136023.87</v>
      </c>
      <c r="L75" s="83">
        <v>0.26502135250232189</v>
      </c>
      <c r="M75" s="19">
        <v>893670.04</v>
      </c>
      <c r="N75" s="83">
        <v>0.8120654911962808</v>
      </c>
    </row>
    <row r="76" spans="4:14" x14ac:dyDescent="0.2">
      <c r="D76" s="18" t="s">
        <v>8</v>
      </c>
      <c r="E76" s="19">
        <v>84601.76</v>
      </c>
      <c r="F76" s="83">
        <v>0.94133348998886079</v>
      </c>
      <c r="G76" s="19">
        <v>297114.53000000003</v>
      </c>
      <c r="H76" s="83">
        <v>0.95878693647193891</v>
      </c>
      <c r="I76" s="19">
        <v>17490.259999999998</v>
      </c>
      <c r="J76" s="83">
        <v>0.69215780668783666</v>
      </c>
      <c r="K76" s="19">
        <v>53497.02</v>
      </c>
      <c r="L76" s="83">
        <v>0.3249164159050355</v>
      </c>
      <c r="M76" s="19">
        <v>452703.57</v>
      </c>
      <c r="N76" s="83">
        <v>0.87031805382051663</v>
      </c>
    </row>
    <row r="77" spans="4:14" x14ac:dyDescent="0.2">
      <c r="D77" s="18" t="s">
        <v>0</v>
      </c>
      <c r="E77" s="19">
        <v>32602.3</v>
      </c>
      <c r="F77" s="83">
        <v>0.93810007269425777</v>
      </c>
      <c r="G77" s="19">
        <v>164660.94</v>
      </c>
      <c r="H77" s="83">
        <v>0.96457216872441021</v>
      </c>
      <c r="I77" s="19">
        <v>7761.92</v>
      </c>
      <c r="J77" s="83">
        <v>0.80317627597295504</v>
      </c>
      <c r="K77" s="19">
        <v>27640.13</v>
      </c>
      <c r="L77" s="83">
        <v>0.21000443919764486</v>
      </c>
      <c r="M77" s="19">
        <v>232665.3</v>
      </c>
      <c r="N77" s="83">
        <v>0.86583736380113407</v>
      </c>
    </row>
    <row r="78" spans="4:14" x14ac:dyDescent="0.2">
      <c r="D78" s="18" t="s">
        <v>17</v>
      </c>
      <c r="E78" s="19">
        <v>23105.11</v>
      </c>
      <c r="F78" s="83">
        <v>0.93656901005881377</v>
      </c>
      <c r="G78" s="19">
        <v>100091.08</v>
      </c>
      <c r="H78" s="83">
        <v>0.95917728133216262</v>
      </c>
      <c r="I78" s="19">
        <v>8593.66</v>
      </c>
      <c r="J78" s="83">
        <v>0.48023426572612837</v>
      </c>
      <c r="K78" s="19">
        <v>28381.38</v>
      </c>
      <c r="L78" s="83">
        <v>0.24821626009728914</v>
      </c>
      <c r="M78" s="19">
        <v>160171.22</v>
      </c>
      <c r="N78" s="83">
        <v>0.80424123634695421</v>
      </c>
    </row>
    <row r="79" spans="4:14" x14ac:dyDescent="0.2">
      <c r="D79" s="18" t="s">
        <v>1</v>
      </c>
      <c r="E79" s="19">
        <v>127536.04</v>
      </c>
      <c r="F79" s="83">
        <v>0.93608387088073297</v>
      </c>
      <c r="G79" s="19">
        <v>342197.95</v>
      </c>
      <c r="H79" s="83">
        <v>0.94718121484947515</v>
      </c>
      <c r="I79" s="19">
        <v>42903.97</v>
      </c>
      <c r="J79" s="83">
        <v>0.69852953001785145</v>
      </c>
      <c r="K79" s="19">
        <v>99332.41</v>
      </c>
      <c r="L79" s="83">
        <v>0.20589342390867188</v>
      </c>
      <c r="M79" s="19">
        <v>611970.37</v>
      </c>
      <c r="N79" s="83">
        <v>0.8071133901466504</v>
      </c>
    </row>
    <row r="80" spans="4:14" x14ac:dyDescent="0.2">
      <c r="D80" s="18" t="s">
        <v>20</v>
      </c>
      <c r="E80" s="19">
        <v>105768.05</v>
      </c>
      <c r="F80" s="83">
        <v>0.93567499826270795</v>
      </c>
      <c r="G80" s="19">
        <v>263824.09999999998</v>
      </c>
      <c r="H80" s="83">
        <v>0.9453078016754346</v>
      </c>
      <c r="I80" s="19">
        <v>25882.69</v>
      </c>
      <c r="J80" s="83">
        <v>0.81014531333489692</v>
      </c>
      <c r="K80" s="19">
        <v>51019.53</v>
      </c>
      <c r="L80" s="83">
        <v>0.21731717246317245</v>
      </c>
      <c r="M80" s="19">
        <v>446494.37</v>
      </c>
      <c r="N80" s="83">
        <v>0.85200550233141792</v>
      </c>
    </row>
    <row r="81" spans="4:14" x14ac:dyDescent="0.2">
      <c r="D81" s="18" t="s">
        <v>23</v>
      </c>
      <c r="E81" s="19">
        <v>75810.94</v>
      </c>
      <c r="F81" s="83">
        <v>0.9312051796218328</v>
      </c>
      <c r="G81" s="19">
        <v>135878.81</v>
      </c>
      <c r="H81" s="83">
        <v>0.90602824678844329</v>
      </c>
      <c r="I81" s="19">
        <v>17997.45</v>
      </c>
      <c r="J81" s="83">
        <v>0.6909039891762444</v>
      </c>
      <c r="K81" s="19">
        <v>45316.95</v>
      </c>
      <c r="L81" s="83">
        <v>0.24489644603178282</v>
      </c>
      <c r="M81" s="19">
        <v>275004.15999999997</v>
      </c>
      <c r="N81" s="83">
        <v>0.78994459574720621</v>
      </c>
    </row>
    <row r="82" spans="4:14" x14ac:dyDescent="0.2">
      <c r="D82" s="18" t="s">
        <v>12</v>
      </c>
      <c r="E82" s="19">
        <v>184502.82</v>
      </c>
      <c r="F82" s="83">
        <v>0.93018328933942585</v>
      </c>
      <c r="G82" s="19">
        <v>268953.39</v>
      </c>
      <c r="H82" s="83">
        <v>0.91252934198003588</v>
      </c>
      <c r="I82" s="19">
        <v>57902.95</v>
      </c>
      <c r="J82" s="83">
        <v>0.61309898718459077</v>
      </c>
      <c r="K82" s="19">
        <v>122401.47</v>
      </c>
      <c r="L82" s="83">
        <v>0.21063652258424675</v>
      </c>
      <c r="M82" s="19">
        <v>633760.63</v>
      </c>
      <c r="N82" s="83">
        <v>0.75475147454331459</v>
      </c>
    </row>
    <row r="83" spans="4:14" x14ac:dyDescent="0.2">
      <c r="D83" s="18" t="s">
        <v>5</v>
      </c>
      <c r="E83" s="19">
        <v>159322.74</v>
      </c>
      <c r="F83" s="83">
        <v>0.92652134905538297</v>
      </c>
      <c r="G83" s="19">
        <v>563503.51</v>
      </c>
      <c r="H83" s="83">
        <v>0.96565409148915504</v>
      </c>
      <c r="I83" s="19">
        <v>25977.22</v>
      </c>
      <c r="J83" s="83">
        <v>0.71878746070595689</v>
      </c>
      <c r="K83" s="19">
        <v>76800.31</v>
      </c>
      <c r="L83" s="83">
        <v>0.23008618064171876</v>
      </c>
      <c r="M83" s="19">
        <v>825603.79</v>
      </c>
      <c r="N83" s="83">
        <v>0.88190992921677358</v>
      </c>
    </row>
    <row r="84" spans="4:14" x14ac:dyDescent="0.2">
      <c r="D84" s="18" t="s">
        <v>4</v>
      </c>
      <c r="E84" s="19">
        <v>61346.91</v>
      </c>
      <c r="F84" s="83">
        <v>0.91796196418042886</v>
      </c>
      <c r="G84" s="19">
        <v>230838.43</v>
      </c>
      <c r="H84" s="83">
        <v>0.96296478883520398</v>
      </c>
      <c r="I84" s="19">
        <v>20959.16</v>
      </c>
      <c r="J84" s="83">
        <v>0.81479982976416998</v>
      </c>
      <c r="K84" s="19">
        <v>40080.879999999997</v>
      </c>
      <c r="L84" s="83">
        <v>0.34232232426034559</v>
      </c>
      <c r="M84" s="19">
        <v>353225.38</v>
      </c>
      <c r="N84" s="83">
        <v>0.87593224473281051</v>
      </c>
    </row>
    <row r="85" spans="4:14" x14ac:dyDescent="0.2">
      <c r="D85" s="18" t="s">
        <v>9</v>
      </c>
      <c r="E85" s="19">
        <v>106181.98</v>
      </c>
      <c r="F85" s="83">
        <v>0.90377387952268362</v>
      </c>
      <c r="G85" s="19">
        <v>144537.32</v>
      </c>
      <c r="H85" s="83">
        <v>0.85086087108851882</v>
      </c>
      <c r="I85" s="19">
        <v>52916.88</v>
      </c>
      <c r="J85" s="83">
        <v>0.46072595360875396</v>
      </c>
      <c r="K85" s="19">
        <v>107775.65</v>
      </c>
      <c r="L85" s="83">
        <v>0.14697067473033104</v>
      </c>
      <c r="M85" s="19">
        <v>411411.84</v>
      </c>
      <c r="N85" s="83">
        <v>0.62994224959592804</v>
      </c>
    </row>
    <row r="86" spans="4:14" x14ac:dyDescent="0.2">
      <c r="D86" s="18" t="s">
        <v>15</v>
      </c>
      <c r="E86" s="19">
        <v>21943.42</v>
      </c>
      <c r="F86" s="83">
        <v>0.90173910903587517</v>
      </c>
      <c r="G86" s="19">
        <v>40307.64</v>
      </c>
      <c r="H86" s="83">
        <v>0.87061485117957793</v>
      </c>
      <c r="I86" s="19">
        <v>5393.1</v>
      </c>
      <c r="J86" s="83">
        <v>0.69850178932339468</v>
      </c>
      <c r="K86" s="19">
        <v>10203.65</v>
      </c>
      <c r="L86" s="83">
        <v>0.21915981045998248</v>
      </c>
      <c r="M86" s="19">
        <v>77847.81</v>
      </c>
      <c r="N86" s="83">
        <v>0.78207723505645188</v>
      </c>
    </row>
    <row r="87" spans="4:14" x14ac:dyDescent="0.2">
      <c r="D87" s="18" t="s">
        <v>2</v>
      </c>
      <c r="E87" s="19">
        <v>33971.53</v>
      </c>
      <c r="F87" s="83">
        <v>0.89543714987226064</v>
      </c>
      <c r="G87" s="19">
        <v>180411.54</v>
      </c>
      <c r="H87" s="83">
        <v>0.98532948612932403</v>
      </c>
      <c r="I87" s="19">
        <v>11097.46</v>
      </c>
      <c r="J87" s="83">
        <v>0.95871667931220306</v>
      </c>
      <c r="K87" s="19">
        <v>31592.81</v>
      </c>
      <c r="L87" s="83">
        <v>0.42655053475775023</v>
      </c>
      <c r="M87" s="19">
        <v>257073.34</v>
      </c>
      <c r="N87" s="83">
        <v>0.90363092493371744</v>
      </c>
    </row>
    <row r="88" spans="4:14" x14ac:dyDescent="0.2">
      <c r="D88" s="18" t="s">
        <v>11</v>
      </c>
      <c r="E88" s="19">
        <v>230491</v>
      </c>
      <c r="F88" s="83">
        <v>0.88706114338520803</v>
      </c>
      <c r="G88" s="19">
        <v>450220.71</v>
      </c>
      <c r="H88" s="83">
        <v>0.87323579583888977</v>
      </c>
      <c r="I88" s="19">
        <v>92594.21</v>
      </c>
      <c r="J88" s="83">
        <v>0.50662325430499378</v>
      </c>
      <c r="K88" s="19">
        <v>172022.74</v>
      </c>
      <c r="L88" s="83">
        <v>0.23294019151188966</v>
      </c>
      <c r="M88" s="19">
        <v>945328.66</v>
      </c>
      <c r="N88" s="83">
        <v>0.72418183111046264</v>
      </c>
    </row>
    <row r="89" spans="4:14" x14ac:dyDescent="0.2">
      <c r="D89" s="18" t="s">
        <v>19</v>
      </c>
      <c r="E89" s="19">
        <v>128101.84</v>
      </c>
      <c r="F89" s="83">
        <v>0.88573388173034828</v>
      </c>
      <c r="G89" s="19">
        <v>506794.67</v>
      </c>
      <c r="H89" s="83">
        <v>0.94554824343357835</v>
      </c>
      <c r="I89" s="19">
        <v>37909.360000000001</v>
      </c>
      <c r="J89" s="83">
        <v>0.8247999966235251</v>
      </c>
      <c r="K89" s="19">
        <v>98117.26</v>
      </c>
      <c r="L89" s="83">
        <v>0.34297777985239297</v>
      </c>
      <c r="M89" s="19">
        <v>770923.14</v>
      </c>
      <c r="N89" s="83">
        <v>0.85298079131468285</v>
      </c>
    </row>
    <row r="90" spans="4:14" x14ac:dyDescent="0.2">
      <c r="D90" s="18" t="s">
        <v>10</v>
      </c>
      <c r="E90" s="19">
        <v>108413.7</v>
      </c>
      <c r="F90" s="83">
        <v>0.88554417015561682</v>
      </c>
      <c r="G90" s="19">
        <v>460396.87</v>
      </c>
      <c r="H90" s="83">
        <v>0.9398135352223399</v>
      </c>
      <c r="I90" s="19">
        <v>38463.800000000003</v>
      </c>
      <c r="J90" s="83">
        <v>0.65878540341827896</v>
      </c>
      <c r="K90" s="19">
        <v>97861.46</v>
      </c>
      <c r="L90" s="83">
        <v>0.23511584642207461</v>
      </c>
      <c r="M90" s="19">
        <v>705135.83</v>
      </c>
      <c r="N90" s="83">
        <v>0.81833948219593378</v>
      </c>
    </row>
    <row r="91" spans="4:14" x14ac:dyDescent="0.2">
      <c r="D91" s="18" t="s">
        <v>6</v>
      </c>
      <c r="E91" s="19">
        <v>112218.99</v>
      </c>
      <c r="F91" s="83">
        <v>0.87363805359502877</v>
      </c>
      <c r="G91" s="19">
        <v>489778.73</v>
      </c>
      <c r="H91" s="83">
        <v>0.92208350901640834</v>
      </c>
      <c r="I91" s="19">
        <v>28200.85</v>
      </c>
      <c r="J91" s="83">
        <v>0.71431712164704253</v>
      </c>
      <c r="K91" s="19">
        <v>106495.14</v>
      </c>
      <c r="L91" s="83">
        <v>0.34581709550313749</v>
      </c>
      <c r="M91" s="19">
        <v>736693.71</v>
      </c>
      <c r="N91" s="83">
        <v>0.82344649040101081</v>
      </c>
    </row>
    <row r="92" spans="4:14" x14ac:dyDescent="0.2">
      <c r="D92" s="18" t="s">
        <v>3</v>
      </c>
      <c r="E92" s="19">
        <v>174438.78</v>
      </c>
      <c r="F92" s="83">
        <v>0.8667460870799486</v>
      </c>
      <c r="G92" s="19">
        <v>265298.46000000002</v>
      </c>
      <c r="H92" s="83">
        <v>0.86204593875139712</v>
      </c>
      <c r="I92" s="19">
        <v>80384.62</v>
      </c>
      <c r="J92" s="83">
        <v>0.53560855297941323</v>
      </c>
      <c r="K92" s="19">
        <v>135416.9</v>
      </c>
      <c r="L92" s="83">
        <v>0.14217900424540805</v>
      </c>
      <c r="M92" s="19">
        <v>655538.76</v>
      </c>
      <c r="N92" s="83">
        <v>0.67456227912442579</v>
      </c>
    </row>
    <row r="93" spans="4:14" x14ac:dyDescent="0.2">
      <c r="D93" s="18" t="s">
        <v>21</v>
      </c>
      <c r="E93" s="19">
        <v>47005.38</v>
      </c>
      <c r="F93" s="83">
        <v>0.84903515299738042</v>
      </c>
      <c r="G93" s="19">
        <v>88502.7</v>
      </c>
      <c r="H93" s="83">
        <v>0.89176782177266911</v>
      </c>
      <c r="I93" s="19">
        <v>12261.62</v>
      </c>
      <c r="J93" s="83">
        <v>0.54647428316976054</v>
      </c>
      <c r="K93" s="19">
        <v>32827.03</v>
      </c>
      <c r="L93" s="83">
        <v>0.25080886086861953</v>
      </c>
      <c r="M93" s="19">
        <v>180596.74</v>
      </c>
      <c r="N93" s="83">
        <v>0.7406947655865771</v>
      </c>
    </row>
    <row r="94" spans="4:14" x14ac:dyDescent="0.2">
      <c r="D94" s="18" t="s">
        <v>26</v>
      </c>
      <c r="E94" s="19">
        <v>132045.23000000001</v>
      </c>
      <c r="F94" s="83">
        <v>0.84884497531641234</v>
      </c>
      <c r="G94" s="19">
        <v>156246.89000000001</v>
      </c>
      <c r="H94" s="83">
        <v>0.7719189802753833</v>
      </c>
      <c r="I94" s="19">
        <v>89551.61</v>
      </c>
      <c r="J94" s="83">
        <v>0.3905254188059824</v>
      </c>
      <c r="K94" s="19">
        <v>150470.82</v>
      </c>
      <c r="L94" s="83">
        <v>0.20329077757401734</v>
      </c>
      <c r="M94" s="19">
        <v>528314.55000000005</v>
      </c>
      <c r="N94" s="83">
        <v>0.56454508019890792</v>
      </c>
    </row>
    <row r="95" spans="4:14" x14ac:dyDescent="0.2">
      <c r="D95" s="18" t="s">
        <v>16</v>
      </c>
      <c r="E95" s="19">
        <v>20727.060000000001</v>
      </c>
      <c r="F95" s="83">
        <v>0.84568819697535491</v>
      </c>
      <c r="G95" s="19">
        <v>45266.67</v>
      </c>
      <c r="H95" s="83">
        <v>0.8692521451213443</v>
      </c>
      <c r="I95" s="19">
        <v>5729.54</v>
      </c>
      <c r="J95" s="83">
        <v>0.42086973823378487</v>
      </c>
      <c r="K95" s="19">
        <v>29742.07</v>
      </c>
      <c r="L95" s="83">
        <v>0.24367974387794797</v>
      </c>
      <c r="M95" s="19">
        <v>101465.33</v>
      </c>
      <c r="N95" s="83">
        <v>0.65574822454132864</v>
      </c>
    </row>
    <row r="96" spans="4:14" x14ac:dyDescent="0.2">
      <c r="D96" s="18" t="s">
        <v>13</v>
      </c>
      <c r="E96" s="19">
        <v>1211181.04</v>
      </c>
      <c r="F96" s="83">
        <v>0.74448911452576894</v>
      </c>
      <c r="G96" s="19">
        <v>1786572.93</v>
      </c>
      <c r="H96" s="83">
        <v>0.77283908023838688</v>
      </c>
      <c r="I96" s="19">
        <v>762725.14</v>
      </c>
      <c r="J96" s="83">
        <v>0.42126242226655858</v>
      </c>
      <c r="K96" s="19">
        <v>1284093.76</v>
      </c>
      <c r="L96" s="83">
        <v>0.16859786001919361</v>
      </c>
      <c r="M96" s="19">
        <v>5044572.88</v>
      </c>
      <c r="N96" s="83">
        <v>0.55906564283793236</v>
      </c>
    </row>
    <row r="97" spans="4:14" x14ac:dyDescent="0.2">
      <c r="D97" s="22" t="s">
        <v>24</v>
      </c>
      <c r="E97" s="23">
        <v>3624108.12</v>
      </c>
      <c r="F97" s="84">
        <v>0.85552416134869613</v>
      </c>
      <c r="G97" s="23">
        <v>7950502.1699999999</v>
      </c>
      <c r="H97" s="84">
        <v>0.89449210979839278</v>
      </c>
      <c r="I97" s="23">
        <v>1548374.55</v>
      </c>
      <c r="J97" s="84">
        <v>0.51042474832720541</v>
      </c>
      <c r="K97" s="23">
        <v>3065097.15</v>
      </c>
      <c r="L97" s="84">
        <v>0.21212963837051624</v>
      </c>
      <c r="M97" s="23">
        <v>16188081.99</v>
      </c>
      <c r="N97" s="84">
        <v>0.71983204416670987</v>
      </c>
    </row>
    <row r="98" spans="4:14" x14ac:dyDescent="0.2">
      <c r="E98" s="96">
        <f>+E97/$M97</f>
        <v>0.22387507811232676</v>
      </c>
      <c r="F98" s="96"/>
      <c r="G98" s="96">
        <f>+G97/$M97</f>
        <v>0.49113305547323832</v>
      </c>
      <c r="H98" s="96"/>
      <c r="I98" s="96">
        <f>+I97/$M97</f>
        <v>9.5649042978438736E-2</v>
      </c>
      <c r="J98" s="96"/>
      <c r="K98" s="96">
        <f>+K97/$M97</f>
        <v>0.1893428234359962</v>
      </c>
      <c r="M98" s="69"/>
    </row>
  </sheetData>
  <sortState ref="D72:N96">
    <sortCondition descending="1" ref="F72:F96"/>
  </sortState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zoomScaleNormal="100" workbookViewId="0">
      <selection activeCell="A8" sqref="A8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6" ht="12" customHeight="1" x14ac:dyDescent="0.2">
      <c r="B1" s="131" t="s">
        <v>112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6" ht="15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6" ht="15" customHeigh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6" ht="15" customHeight="1" x14ac:dyDescent="0.2">
      <c r="B6" s="85"/>
      <c r="C6" s="143" t="s">
        <v>25</v>
      </c>
      <c r="D6" s="154" t="s">
        <v>94</v>
      </c>
      <c r="E6" s="155"/>
      <c r="F6" s="156"/>
      <c r="G6" s="154" t="s">
        <v>95</v>
      </c>
      <c r="H6" s="155"/>
      <c r="I6" s="156"/>
      <c r="J6" s="86"/>
      <c r="K6" s="86"/>
      <c r="L6" s="86"/>
      <c r="M6" s="86"/>
      <c r="N6" s="85"/>
      <c r="O6" s="85"/>
      <c r="P6" s="85"/>
    </row>
    <row r="7" spans="2:16" x14ac:dyDescent="0.2">
      <c r="B7" s="85"/>
      <c r="C7" s="144"/>
      <c r="D7" s="21" t="s">
        <v>31</v>
      </c>
      <c r="E7" s="21" t="s">
        <v>32</v>
      </c>
      <c r="F7" s="93" t="s">
        <v>24</v>
      </c>
      <c r="G7" s="21" t="s">
        <v>31</v>
      </c>
      <c r="H7" s="21" t="s">
        <v>32</v>
      </c>
      <c r="I7" s="93" t="s">
        <v>24</v>
      </c>
      <c r="J7" s="87"/>
      <c r="K7" s="88"/>
      <c r="L7" s="88"/>
      <c r="M7" s="88"/>
      <c r="N7" s="85"/>
      <c r="O7" s="85"/>
      <c r="P7" s="85"/>
    </row>
    <row r="8" spans="2:16" x14ac:dyDescent="0.2">
      <c r="B8" s="114"/>
      <c r="C8" s="89" t="s">
        <v>0</v>
      </c>
      <c r="D8" s="90">
        <v>683.14179999999999</v>
      </c>
      <c r="E8" s="90">
        <v>2545.2979999999998</v>
      </c>
      <c r="F8" s="90">
        <v>995.39869999999996</v>
      </c>
      <c r="G8" s="90">
        <v>668.74829999999997</v>
      </c>
      <c r="H8" s="90">
        <v>2320.1210000000001</v>
      </c>
      <c r="I8" s="90">
        <v>939.06269999999995</v>
      </c>
      <c r="J8" s="87"/>
      <c r="K8" s="88"/>
      <c r="L8" s="88"/>
      <c r="M8" s="88"/>
      <c r="N8" s="85"/>
      <c r="O8" s="85"/>
      <c r="P8" s="85"/>
    </row>
    <row r="9" spans="2:16" x14ac:dyDescent="0.2">
      <c r="B9" s="114"/>
      <c r="C9" s="89" t="s">
        <v>1</v>
      </c>
      <c r="D9" s="90">
        <v>792.42250000000001</v>
      </c>
      <c r="E9" s="90">
        <v>2132.17</v>
      </c>
      <c r="F9" s="90">
        <v>1094.8520000000001</v>
      </c>
      <c r="G9" s="90">
        <v>759.31669999999997</v>
      </c>
      <c r="H9" s="90">
        <v>1932.702</v>
      </c>
      <c r="I9" s="90">
        <v>1014.399</v>
      </c>
      <c r="J9" s="87"/>
      <c r="K9" s="88"/>
      <c r="L9" s="88"/>
      <c r="M9" s="88"/>
      <c r="N9" s="85"/>
      <c r="O9" s="85"/>
      <c r="P9" s="85"/>
    </row>
    <row r="10" spans="2:16" x14ac:dyDescent="0.2">
      <c r="B10" s="114"/>
      <c r="C10" s="89" t="s">
        <v>2</v>
      </c>
      <c r="D10" s="90">
        <v>714.90869999999995</v>
      </c>
      <c r="E10" s="90">
        <v>2062.201</v>
      </c>
      <c r="F10" s="90">
        <v>889.36649999999997</v>
      </c>
      <c r="G10" s="90">
        <v>682.11950000000002</v>
      </c>
      <c r="H10" s="90">
        <v>2214.855</v>
      </c>
      <c r="I10" s="90">
        <v>925.56449999999995</v>
      </c>
      <c r="J10" s="87"/>
      <c r="K10" s="88"/>
      <c r="L10" s="88"/>
      <c r="M10" s="88"/>
      <c r="N10" s="85"/>
      <c r="O10" s="85"/>
      <c r="P10" s="85"/>
    </row>
    <row r="11" spans="2:16" x14ac:dyDescent="0.2">
      <c r="B11" s="114"/>
      <c r="C11" s="89" t="s">
        <v>3</v>
      </c>
      <c r="D11" s="90">
        <v>1093.752</v>
      </c>
      <c r="E11" s="90">
        <v>2300.4749999999999</v>
      </c>
      <c r="F11" s="90">
        <v>1512.2449999999999</v>
      </c>
      <c r="G11" s="90">
        <v>1037.432</v>
      </c>
      <c r="H11" s="90">
        <v>2237.66</v>
      </c>
      <c r="I11" s="90">
        <v>1456.9110000000001</v>
      </c>
      <c r="J11" s="87"/>
      <c r="K11" s="88"/>
      <c r="L11" s="88"/>
      <c r="M11" s="88"/>
      <c r="N11" s="85"/>
      <c r="O11" s="85"/>
      <c r="P11" s="85"/>
    </row>
    <row r="12" spans="2:16" x14ac:dyDescent="0.2">
      <c r="B12" s="114"/>
      <c r="C12" s="89" t="s">
        <v>4</v>
      </c>
      <c r="D12" s="90">
        <v>649.47280000000001</v>
      </c>
      <c r="E12" s="90">
        <v>2155.9810000000002</v>
      </c>
      <c r="F12" s="90">
        <v>879.5095</v>
      </c>
      <c r="G12" s="90">
        <v>671.6028</v>
      </c>
      <c r="H12" s="90">
        <v>2513.7049999999999</v>
      </c>
      <c r="I12" s="90">
        <v>904.59950000000003</v>
      </c>
      <c r="J12" s="87"/>
      <c r="K12" s="88"/>
      <c r="L12" s="88"/>
      <c r="M12" s="88"/>
      <c r="N12" s="85"/>
      <c r="O12" s="85"/>
      <c r="P12" s="85"/>
    </row>
    <row r="13" spans="2:16" x14ac:dyDescent="0.2">
      <c r="B13" s="114"/>
      <c r="C13" s="89" t="s">
        <v>5</v>
      </c>
      <c r="D13" s="90">
        <v>543.42139999999995</v>
      </c>
      <c r="E13" s="90">
        <v>2247.7310000000002</v>
      </c>
      <c r="F13" s="90">
        <v>806.31269999999995</v>
      </c>
      <c r="G13" s="90">
        <v>613.02170000000001</v>
      </c>
      <c r="H13" s="90">
        <v>2159.9279999999999</v>
      </c>
      <c r="I13" s="90">
        <v>828.20809999999994</v>
      </c>
      <c r="J13" s="87"/>
      <c r="K13" s="88"/>
      <c r="L13" s="88"/>
      <c r="M13" s="88"/>
      <c r="N13" s="85"/>
      <c r="O13" s="85"/>
      <c r="P13" s="85"/>
    </row>
    <row r="14" spans="2:16" x14ac:dyDescent="0.2">
      <c r="B14" s="114"/>
      <c r="C14" s="89" t="s">
        <v>26</v>
      </c>
      <c r="D14" s="90">
        <v>1067.4179999999999</v>
      </c>
      <c r="E14" s="90">
        <v>2173.6770000000001</v>
      </c>
      <c r="F14" s="90">
        <v>1561.123</v>
      </c>
      <c r="G14" s="90">
        <v>1086.2560000000001</v>
      </c>
      <c r="H14" s="90">
        <v>2016.309</v>
      </c>
      <c r="I14" s="90">
        <v>1528.4760000000001</v>
      </c>
      <c r="J14" s="87"/>
      <c r="K14" s="88"/>
      <c r="L14" s="88"/>
      <c r="M14" s="88"/>
      <c r="N14" s="85"/>
      <c r="O14" s="85"/>
      <c r="P14" s="85"/>
    </row>
    <row r="15" spans="2:16" x14ac:dyDescent="0.2">
      <c r="B15" s="114"/>
      <c r="C15" s="89" t="s">
        <v>6</v>
      </c>
      <c r="D15" s="90">
        <v>808.24130000000002</v>
      </c>
      <c r="E15" s="90">
        <v>2331.7240000000002</v>
      </c>
      <c r="F15" s="90">
        <v>1144.5999999999999</v>
      </c>
      <c r="G15" s="90">
        <v>770.40920000000006</v>
      </c>
      <c r="H15" s="90">
        <v>1949.3019999999999</v>
      </c>
      <c r="I15" s="90">
        <v>1025.569</v>
      </c>
      <c r="J15" s="87"/>
      <c r="K15" s="88"/>
      <c r="L15" s="88"/>
      <c r="M15" s="88"/>
      <c r="N15" s="85"/>
      <c r="O15" s="85"/>
      <c r="P15" s="85"/>
    </row>
    <row r="16" spans="2:16" x14ac:dyDescent="0.2">
      <c r="B16" s="114"/>
      <c r="C16" s="89" t="s">
        <v>7</v>
      </c>
      <c r="D16" s="90">
        <v>558.43960000000004</v>
      </c>
      <c r="E16" s="90">
        <v>1870.4</v>
      </c>
      <c r="F16" s="90">
        <v>733.70299999999997</v>
      </c>
      <c r="G16" s="90">
        <v>529.71029999999996</v>
      </c>
      <c r="H16" s="90">
        <v>1814.086</v>
      </c>
      <c r="I16" s="90">
        <v>719.8664</v>
      </c>
      <c r="J16" s="87"/>
      <c r="K16" s="88"/>
      <c r="L16" s="88"/>
      <c r="M16" s="88"/>
      <c r="N16" s="85"/>
      <c r="O16" s="85"/>
      <c r="P16" s="85"/>
    </row>
    <row r="17" spans="2:16" x14ac:dyDescent="0.2">
      <c r="B17" s="114"/>
      <c r="C17" s="89" t="s">
        <v>8</v>
      </c>
      <c r="D17" s="90">
        <v>606.70249999999999</v>
      </c>
      <c r="E17" s="90">
        <v>2488.741</v>
      </c>
      <c r="F17" s="90">
        <v>901.49379999999996</v>
      </c>
      <c r="G17" s="90">
        <v>620.27059999999994</v>
      </c>
      <c r="H17" s="90">
        <v>2490.1410000000001</v>
      </c>
      <c r="I17" s="90">
        <v>923.52499999999998</v>
      </c>
      <c r="J17" s="87"/>
      <c r="K17" s="88"/>
      <c r="L17" s="88"/>
      <c r="M17" s="88"/>
      <c r="N17" s="85"/>
      <c r="O17" s="85"/>
      <c r="P17" s="85"/>
    </row>
    <row r="18" spans="2:16" x14ac:dyDescent="0.2">
      <c r="B18" s="114"/>
      <c r="C18" s="89" t="s">
        <v>9</v>
      </c>
      <c r="D18" s="90">
        <v>938.21169999999995</v>
      </c>
      <c r="E18" s="90">
        <v>1855.375</v>
      </c>
      <c r="F18" s="90">
        <v>1297.3330000000001</v>
      </c>
      <c r="G18" s="90">
        <v>920.50779999999997</v>
      </c>
      <c r="H18" s="90">
        <v>1804.8520000000001</v>
      </c>
      <c r="I18" s="90">
        <v>1278.1089999999999</v>
      </c>
      <c r="J18" s="87"/>
      <c r="K18" s="88"/>
      <c r="L18" s="88"/>
      <c r="M18" s="88"/>
      <c r="N18" s="85"/>
      <c r="O18" s="85"/>
      <c r="P18" s="85"/>
    </row>
    <row r="19" spans="2:16" x14ac:dyDescent="0.2">
      <c r="B19" s="114"/>
      <c r="C19" s="89" t="s">
        <v>10</v>
      </c>
      <c r="D19" s="90">
        <v>862.7672</v>
      </c>
      <c r="E19" s="90">
        <v>2334.6959999999999</v>
      </c>
      <c r="F19" s="90">
        <v>1199.319</v>
      </c>
      <c r="G19" s="90">
        <v>823.37900000000002</v>
      </c>
      <c r="H19" s="90">
        <v>2331.0050000000001</v>
      </c>
      <c r="I19" s="90">
        <v>1139.4649999999999</v>
      </c>
      <c r="J19" s="87"/>
      <c r="K19" s="88"/>
      <c r="L19" s="88"/>
      <c r="M19" s="88"/>
      <c r="N19" s="85"/>
      <c r="O19" s="85"/>
      <c r="P19" s="85"/>
    </row>
    <row r="20" spans="2:16" x14ac:dyDescent="0.2">
      <c r="B20" s="114"/>
      <c r="C20" s="89" t="s">
        <v>11</v>
      </c>
      <c r="D20" s="90">
        <v>804.03970000000004</v>
      </c>
      <c r="E20" s="90">
        <v>2138.7689999999998</v>
      </c>
      <c r="F20" s="90">
        <v>1203.78</v>
      </c>
      <c r="G20" s="90">
        <v>798.50930000000005</v>
      </c>
      <c r="H20" s="90">
        <v>2101.098</v>
      </c>
      <c r="I20" s="90">
        <v>1128.877</v>
      </c>
      <c r="J20" s="87"/>
      <c r="K20" s="88"/>
      <c r="L20" s="88"/>
      <c r="M20" s="88"/>
      <c r="N20" s="85"/>
      <c r="O20" s="85"/>
      <c r="P20" s="85"/>
    </row>
    <row r="21" spans="2:16" x14ac:dyDescent="0.2">
      <c r="B21" s="114"/>
      <c r="C21" s="89" t="s">
        <v>12</v>
      </c>
      <c r="D21" s="90">
        <v>795.00459999999998</v>
      </c>
      <c r="E21" s="90">
        <v>2024.3579999999999</v>
      </c>
      <c r="F21" s="90">
        <v>1117.1220000000001</v>
      </c>
      <c r="G21" s="90">
        <v>716.24260000000004</v>
      </c>
      <c r="H21" s="90">
        <v>1881.1849999999999</v>
      </c>
      <c r="I21" s="90">
        <v>999.99480000000005</v>
      </c>
      <c r="J21" s="87"/>
      <c r="K21" s="88"/>
      <c r="L21" s="88"/>
      <c r="M21" s="88"/>
      <c r="N21" s="85"/>
      <c r="O21" s="85"/>
      <c r="P21" s="85"/>
    </row>
    <row r="22" spans="2:16" x14ac:dyDescent="0.2">
      <c r="B22" s="114"/>
      <c r="C22" s="89" t="s">
        <v>13</v>
      </c>
      <c r="D22" s="90">
        <v>1205.309</v>
      </c>
      <c r="E22" s="90">
        <v>2654.607</v>
      </c>
      <c r="F22" s="90">
        <v>1869.9680000000001</v>
      </c>
      <c r="G22" s="90">
        <v>1107.451</v>
      </c>
      <c r="H22" s="90">
        <v>2577.8009999999999</v>
      </c>
      <c r="I22" s="90">
        <v>1753.181</v>
      </c>
      <c r="J22" s="87"/>
      <c r="K22" s="88"/>
      <c r="L22" s="88"/>
      <c r="M22" s="88"/>
      <c r="N22" s="85"/>
      <c r="O22" s="85"/>
      <c r="P22" s="85"/>
    </row>
    <row r="23" spans="2:16" x14ac:dyDescent="0.2">
      <c r="B23" s="114"/>
      <c r="C23" s="89" t="s">
        <v>14</v>
      </c>
      <c r="D23" s="90">
        <v>724.49829999999997</v>
      </c>
      <c r="E23" s="90">
        <v>2480.7750000000001</v>
      </c>
      <c r="F23" s="90">
        <v>1062.2750000000001</v>
      </c>
      <c r="G23" s="90">
        <v>726.2998</v>
      </c>
      <c r="H23" s="90">
        <v>2533.77</v>
      </c>
      <c r="I23" s="90">
        <v>1107.82</v>
      </c>
      <c r="J23" s="87"/>
      <c r="K23" s="88"/>
      <c r="L23" s="88"/>
      <c r="M23" s="88"/>
      <c r="N23" s="85"/>
      <c r="O23" s="85"/>
      <c r="P23" s="85"/>
    </row>
    <row r="24" spans="2:16" x14ac:dyDescent="0.2">
      <c r="B24" s="114"/>
      <c r="C24" s="89" t="s">
        <v>15</v>
      </c>
      <c r="D24" s="90">
        <v>1421.365</v>
      </c>
      <c r="E24" s="90">
        <v>2304.373</v>
      </c>
      <c r="F24" s="90">
        <v>1632.931</v>
      </c>
      <c r="G24" s="90">
        <v>1382.3679999999999</v>
      </c>
      <c r="H24" s="90">
        <v>2409.1990000000001</v>
      </c>
      <c r="I24" s="90">
        <v>1655.5050000000001</v>
      </c>
      <c r="J24" s="87"/>
      <c r="K24" s="88"/>
      <c r="L24" s="88"/>
      <c r="M24" s="88"/>
      <c r="N24" s="85"/>
      <c r="O24" s="85"/>
      <c r="P24" s="85"/>
    </row>
    <row r="25" spans="2:16" x14ac:dyDescent="0.2">
      <c r="B25" s="114"/>
      <c r="C25" s="89" t="s">
        <v>16</v>
      </c>
      <c r="D25" s="90">
        <v>1162.355</v>
      </c>
      <c r="E25" s="90">
        <v>2888.4859999999999</v>
      </c>
      <c r="F25" s="90">
        <v>1818.413</v>
      </c>
      <c r="G25" s="90">
        <v>1007.847</v>
      </c>
      <c r="H25" s="90">
        <v>3055.3380000000002</v>
      </c>
      <c r="I25" s="90">
        <v>1791.2049999999999</v>
      </c>
      <c r="J25" s="87"/>
      <c r="K25" s="88"/>
      <c r="L25" s="88"/>
      <c r="M25" s="88"/>
      <c r="N25" s="85"/>
      <c r="O25" s="85"/>
      <c r="P25" s="85"/>
    </row>
    <row r="26" spans="2:16" x14ac:dyDescent="0.2">
      <c r="B26" s="114"/>
      <c r="C26" s="89" t="s">
        <v>17</v>
      </c>
      <c r="D26" s="90">
        <v>630.56880000000001</v>
      </c>
      <c r="E26" s="90">
        <v>2204.6010000000001</v>
      </c>
      <c r="F26" s="90">
        <v>1000.794</v>
      </c>
      <c r="G26" s="90">
        <v>565.28049999999996</v>
      </c>
      <c r="H26" s="90">
        <v>2011.7180000000001</v>
      </c>
      <c r="I26" s="90">
        <v>892.39790000000005</v>
      </c>
      <c r="J26" s="87"/>
      <c r="K26" s="88"/>
      <c r="L26" s="88"/>
      <c r="M26" s="88"/>
      <c r="N26" s="85"/>
      <c r="O26" s="85"/>
      <c r="P26" s="85"/>
    </row>
    <row r="27" spans="2:16" x14ac:dyDescent="0.2">
      <c r="B27" s="114"/>
      <c r="C27" s="89" t="s">
        <v>18</v>
      </c>
      <c r="D27" s="90">
        <v>716.93409999999994</v>
      </c>
      <c r="E27" s="90">
        <v>1860.6120000000001</v>
      </c>
      <c r="F27" s="90">
        <v>952.31849999999997</v>
      </c>
      <c r="G27" s="90">
        <v>714.41409999999996</v>
      </c>
      <c r="H27" s="90">
        <v>1782.586</v>
      </c>
      <c r="I27" s="90">
        <v>935.01980000000003</v>
      </c>
      <c r="J27" s="87"/>
      <c r="K27" s="88"/>
      <c r="L27" s="88"/>
      <c r="M27" s="88"/>
      <c r="N27" s="85"/>
      <c r="O27" s="85"/>
      <c r="P27" s="85"/>
    </row>
    <row r="28" spans="2:16" x14ac:dyDescent="0.2">
      <c r="B28" s="114"/>
      <c r="C28" s="89" t="s">
        <v>19</v>
      </c>
      <c r="D28" s="90">
        <v>661.25900000000001</v>
      </c>
      <c r="E28" s="90">
        <v>1725.8409999999999</v>
      </c>
      <c r="F28" s="90">
        <v>856.75170000000003</v>
      </c>
      <c r="G28" s="90">
        <v>615.50400000000002</v>
      </c>
      <c r="H28" s="90">
        <v>2002.383</v>
      </c>
      <c r="I28" s="90">
        <v>799.49959999999999</v>
      </c>
      <c r="J28" s="87"/>
      <c r="K28" s="88"/>
      <c r="L28" s="88"/>
      <c r="M28" s="88"/>
      <c r="N28" s="85"/>
      <c r="O28" s="85"/>
      <c r="P28" s="85"/>
    </row>
    <row r="29" spans="2:16" x14ac:dyDescent="0.2">
      <c r="B29" s="114"/>
      <c r="C29" s="89" t="s">
        <v>20</v>
      </c>
      <c r="D29" s="90">
        <v>812.6653</v>
      </c>
      <c r="E29" s="90">
        <v>2398.4760000000001</v>
      </c>
      <c r="F29" s="90">
        <v>1079.2059999999999</v>
      </c>
      <c r="G29" s="90">
        <v>741.92909999999995</v>
      </c>
      <c r="H29" s="90">
        <v>2617.424</v>
      </c>
      <c r="I29" s="90">
        <v>1098.846</v>
      </c>
      <c r="J29" s="87"/>
      <c r="K29" s="88"/>
      <c r="L29" s="88"/>
      <c r="M29" s="88"/>
      <c r="N29" s="85"/>
      <c r="O29" s="85"/>
      <c r="P29" s="85"/>
    </row>
    <row r="30" spans="2:16" x14ac:dyDescent="0.2">
      <c r="B30" s="114"/>
      <c r="C30" s="89" t="s">
        <v>21</v>
      </c>
      <c r="D30" s="90">
        <v>973.51919999999996</v>
      </c>
      <c r="E30" s="90">
        <v>2267.7910000000002</v>
      </c>
      <c r="F30" s="90">
        <v>1336.6469999999999</v>
      </c>
      <c r="G30" s="90">
        <v>964.56849999999997</v>
      </c>
      <c r="H30" s="90">
        <v>2148.0340000000001</v>
      </c>
      <c r="I30" s="90">
        <v>1323.1959999999999</v>
      </c>
      <c r="J30" s="87"/>
      <c r="K30" s="88"/>
      <c r="L30" s="88"/>
      <c r="M30" s="88"/>
      <c r="N30" s="85"/>
      <c r="O30" s="85"/>
      <c r="P30" s="85"/>
    </row>
    <row r="31" spans="2:16" x14ac:dyDescent="0.2">
      <c r="B31" s="114"/>
      <c r="C31" s="89" t="s">
        <v>22</v>
      </c>
      <c r="D31" s="90">
        <v>971.31489999999997</v>
      </c>
      <c r="E31" s="90">
        <v>2379.77</v>
      </c>
      <c r="F31" s="90">
        <v>1255.472</v>
      </c>
      <c r="G31" s="90">
        <v>878.79139999999995</v>
      </c>
      <c r="H31" s="90">
        <v>2161.4810000000002</v>
      </c>
      <c r="I31" s="90">
        <v>1165.2729999999999</v>
      </c>
      <c r="J31" s="87"/>
      <c r="K31" s="88"/>
      <c r="L31" s="88"/>
      <c r="M31" s="88"/>
      <c r="N31" s="85"/>
      <c r="O31" s="85"/>
      <c r="P31" s="85"/>
    </row>
    <row r="32" spans="2:16" x14ac:dyDescent="0.2">
      <c r="B32" s="114"/>
      <c r="C32" s="89" t="s">
        <v>23</v>
      </c>
      <c r="D32" s="90">
        <v>937.16600000000005</v>
      </c>
      <c r="E32" s="90">
        <v>1966.787</v>
      </c>
      <c r="F32" s="90">
        <v>1182.5920000000001</v>
      </c>
      <c r="G32" s="90">
        <v>920.74570000000006</v>
      </c>
      <c r="H32" s="90">
        <v>1963.2080000000001</v>
      </c>
      <c r="I32" s="90">
        <v>1165.876</v>
      </c>
      <c r="J32" s="85"/>
      <c r="K32" s="85"/>
      <c r="L32" s="85"/>
      <c r="M32" s="85"/>
      <c r="N32" s="85"/>
      <c r="O32" s="85"/>
      <c r="P32" s="85"/>
    </row>
    <row r="33" spans="2:16" x14ac:dyDescent="0.2">
      <c r="B33" s="85"/>
      <c r="C33" s="91" t="s">
        <v>24</v>
      </c>
      <c r="D33" s="92">
        <v>897.90629999999999</v>
      </c>
      <c r="E33" s="92">
        <v>2403.3829999999998</v>
      </c>
      <c r="F33" s="92">
        <v>1370.721</v>
      </c>
      <c r="G33" s="92">
        <v>857.18489999999997</v>
      </c>
      <c r="H33" s="92">
        <v>2336.41</v>
      </c>
      <c r="I33" s="92">
        <v>1304.952</v>
      </c>
      <c r="J33" s="113"/>
      <c r="K33" s="85"/>
      <c r="L33" s="85"/>
      <c r="M33" s="85"/>
      <c r="N33" s="85"/>
      <c r="O33" s="85"/>
      <c r="P33" s="85"/>
    </row>
    <row r="34" spans="2:16" x14ac:dyDescent="0.2">
      <c r="B34" s="85"/>
      <c r="C34" s="85"/>
      <c r="D34" s="85"/>
      <c r="E34" s="11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2:16" x14ac:dyDescent="0.2">
      <c r="B35" s="115"/>
      <c r="C35" s="115"/>
      <c r="D35" s="115"/>
      <c r="E35" s="115"/>
      <c r="F35" s="115"/>
      <c r="G35" s="115"/>
      <c r="H35" s="115"/>
      <c r="I35" s="115"/>
      <c r="J35" s="115"/>
    </row>
    <row r="36" spans="2:16" x14ac:dyDescent="0.2">
      <c r="B36" s="115"/>
      <c r="C36" s="26" t="s">
        <v>0</v>
      </c>
      <c r="D36" s="94">
        <v>683.14179999999999</v>
      </c>
      <c r="E36" s="94">
        <v>2545.2979999999998</v>
      </c>
      <c r="F36" s="26"/>
      <c r="G36" s="94">
        <v>1882.0385000000001</v>
      </c>
      <c r="H36" s="26" t="s">
        <v>8</v>
      </c>
      <c r="I36" s="26"/>
      <c r="J36" s="115"/>
    </row>
    <row r="37" spans="2:16" x14ac:dyDescent="0.2">
      <c r="B37" s="115"/>
      <c r="C37" s="26" t="s">
        <v>1</v>
      </c>
      <c r="D37" s="94">
        <v>792.42250000000001</v>
      </c>
      <c r="E37" s="94">
        <v>2132.17</v>
      </c>
      <c r="F37" s="26"/>
      <c r="G37" s="94">
        <v>1862.1561999999999</v>
      </c>
      <c r="H37" s="26" t="s">
        <v>0</v>
      </c>
      <c r="I37" s="26"/>
      <c r="J37" s="115"/>
    </row>
    <row r="38" spans="2:16" x14ac:dyDescent="0.2">
      <c r="B38" s="115"/>
      <c r="C38" s="26" t="s">
        <v>2</v>
      </c>
      <c r="D38" s="94">
        <v>714.90869999999995</v>
      </c>
      <c r="E38" s="94">
        <v>2062.201</v>
      </c>
      <c r="F38" s="26"/>
      <c r="G38" s="94">
        <v>1756.2767000000001</v>
      </c>
      <c r="H38" s="26" t="s">
        <v>14</v>
      </c>
      <c r="I38" s="26"/>
      <c r="J38" s="115"/>
    </row>
    <row r="39" spans="2:16" x14ac:dyDescent="0.2">
      <c r="B39" s="115"/>
      <c r="C39" s="26" t="s">
        <v>3</v>
      </c>
      <c r="D39" s="94">
        <v>1093.752</v>
      </c>
      <c r="E39" s="94">
        <v>2300.4749999999999</v>
      </c>
      <c r="F39" s="26"/>
      <c r="G39" s="94">
        <v>1726.1309999999999</v>
      </c>
      <c r="H39" s="26" t="s">
        <v>16</v>
      </c>
      <c r="I39" s="26"/>
      <c r="J39" s="115"/>
    </row>
    <row r="40" spans="2:16" x14ac:dyDescent="0.2">
      <c r="B40" s="115"/>
      <c r="C40" s="26" t="s">
        <v>4</v>
      </c>
      <c r="D40" s="94">
        <v>649.47280000000001</v>
      </c>
      <c r="E40" s="94">
        <v>2155.9810000000002</v>
      </c>
      <c r="F40" s="26"/>
      <c r="G40" s="94">
        <v>1704.3096000000003</v>
      </c>
      <c r="H40" s="26" t="s">
        <v>5</v>
      </c>
      <c r="I40" s="26"/>
      <c r="J40" s="115"/>
    </row>
    <row r="41" spans="2:16" x14ac:dyDescent="0.2">
      <c r="B41" s="115"/>
      <c r="C41" s="26" t="s">
        <v>5</v>
      </c>
      <c r="D41" s="94">
        <v>543.42139999999995</v>
      </c>
      <c r="E41" s="94">
        <v>2247.7310000000002</v>
      </c>
      <c r="F41" s="26"/>
      <c r="G41" s="94">
        <v>1585.8107</v>
      </c>
      <c r="H41" s="26" t="s">
        <v>20</v>
      </c>
      <c r="I41" s="26"/>
      <c r="J41" s="115"/>
    </row>
    <row r="42" spans="2:16" x14ac:dyDescent="0.2">
      <c r="B42" s="115"/>
      <c r="C42" s="26" t="s">
        <v>26</v>
      </c>
      <c r="D42" s="94">
        <v>1067.4179999999999</v>
      </c>
      <c r="E42" s="94">
        <v>2173.6770000000001</v>
      </c>
      <c r="F42" s="26"/>
      <c r="G42" s="94">
        <v>1574.0322000000001</v>
      </c>
      <c r="H42" s="26" t="s">
        <v>17</v>
      </c>
      <c r="I42" s="26"/>
      <c r="J42" s="115"/>
    </row>
    <row r="43" spans="2:16" x14ac:dyDescent="0.2">
      <c r="B43" s="115"/>
      <c r="C43" s="26" t="s">
        <v>6</v>
      </c>
      <c r="D43" s="94">
        <v>808.24130000000002</v>
      </c>
      <c r="E43" s="94">
        <v>2331.7240000000002</v>
      </c>
      <c r="F43" s="26"/>
      <c r="G43" s="94">
        <v>1523.4827</v>
      </c>
      <c r="H43" s="26" t="s">
        <v>6</v>
      </c>
      <c r="I43" s="26"/>
      <c r="J43" s="115"/>
    </row>
    <row r="44" spans="2:16" x14ac:dyDescent="0.2">
      <c r="B44" s="115"/>
      <c r="C44" s="26" t="s">
        <v>43</v>
      </c>
      <c r="D44" s="94">
        <v>558.43960000000004</v>
      </c>
      <c r="E44" s="94">
        <v>1870.4</v>
      </c>
      <c r="F44" s="26"/>
      <c r="G44" s="94">
        <v>1506.5082000000002</v>
      </c>
      <c r="H44" s="26" t="s">
        <v>4</v>
      </c>
      <c r="I44" s="26"/>
      <c r="J44" s="115"/>
    </row>
    <row r="45" spans="2:16" x14ac:dyDescent="0.2">
      <c r="B45" s="115"/>
      <c r="C45" s="26" t="s">
        <v>8</v>
      </c>
      <c r="D45" s="94">
        <v>606.70249999999999</v>
      </c>
      <c r="E45" s="94">
        <v>2488.741</v>
      </c>
      <c r="F45" s="26"/>
      <c r="G45" s="94">
        <v>1471.9287999999999</v>
      </c>
      <c r="H45" s="26" t="s">
        <v>10</v>
      </c>
      <c r="I45" s="26"/>
      <c r="J45" s="115"/>
    </row>
    <row r="46" spans="2:16" x14ac:dyDescent="0.2">
      <c r="B46" s="115"/>
      <c r="C46" s="26" t="s">
        <v>9</v>
      </c>
      <c r="D46" s="94">
        <v>938.21169999999995</v>
      </c>
      <c r="E46" s="94">
        <v>1855.375</v>
      </c>
      <c r="F46" s="26"/>
      <c r="G46" s="94">
        <v>1449.298</v>
      </c>
      <c r="H46" s="26" t="s">
        <v>13</v>
      </c>
      <c r="I46" s="26"/>
      <c r="J46" s="115"/>
    </row>
    <row r="47" spans="2:16" x14ac:dyDescent="0.2">
      <c r="B47" s="115"/>
      <c r="C47" s="26" t="s">
        <v>10</v>
      </c>
      <c r="D47" s="94">
        <v>862.7672</v>
      </c>
      <c r="E47" s="94">
        <v>2334.6959999999999</v>
      </c>
      <c r="F47" s="26"/>
      <c r="G47" s="94">
        <v>1408.4551000000001</v>
      </c>
      <c r="H47" s="26" t="s">
        <v>22</v>
      </c>
      <c r="I47" s="26"/>
      <c r="J47" s="115"/>
    </row>
    <row r="48" spans="2:16" x14ac:dyDescent="0.2">
      <c r="B48" s="115"/>
      <c r="C48" s="26" t="s">
        <v>11</v>
      </c>
      <c r="D48" s="94">
        <v>804.03970000000004</v>
      </c>
      <c r="E48" s="94">
        <v>2138.7689999999998</v>
      </c>
      <c r="F48" s="26"/>
      <c r="G48" s="94">
        <v>1347.2923000000001</v>
      </c>
      <c r="H48" s="26" t="s">
        <v>2</v>
      </c>
      <c r="I48" s="26"/>
      <c r="J48" s="115"/>
    </row>
    <row r="49" spans="2:10" x14ac:dyDescent="0.2">
      <c r="B49" s="115"/>
      <c r="C49" s="26" t="s">
        <v>12</v>
      </c>
      <c r="D49" s="94">
        <v>795.00459999999998</v>
      </c>
      <c r="E49" s="94">
        <v>2024.3579999999999</v>
      </c>
      <c r="F49" s="26"/>
      <c r="G49" s="94">
        <v>1339.7474999999999</v>
      </c>
      <c r="H49" s="26" t="s">
        <v>1</v>
      </c>
      <c r="I49" s="26"/>
      <c r="J49" s="115"/>
    </row>
    <row r="50" spans="2:10" x14ac:dyDescent="0.2">
      <c r="B50" s="115"/>
      <c r="C50" s="26" t="s">
        <v>13</v>
      </c>
      <c r="D50" s="94">
        <v>1205.309</v>
      </c>
      <c r="E50" s="94">
        <v>2654.607</v>
      </c>
      <c r="F50" s="26"/>
      <c r="G50" s="94">
        <v>1334.7292999999997</v>
      </c>
      <c r="H50" s="26" t="s">
        <v>11</v>
      </c>
      <c r="I50" s="26"/>
      <c r="J50" s="115"/>
    </row>
    <row r="51" spans="2:10" x14ac:dyDescent="0.2">
      <c r="B51" s="115"/>
      <c r="C51" s="26" t="s">
        <v>14</v>
      </c>
      <c r="D51" s="94">
        <v>724.49829999999997</v>
      </c>
      <c r="E51" s="94">
        <v>2480.7750000000001</v>
      </c>
      <c r="F51" s="26"/>
      <c r="G51" s="94">
        <v>1311.9603999999999</v>
      </c>
      <c r="H51" s="26" t="s">
        <v>7</v>
      </c>
      <c r="I51" s="26"/>
      <c r="J51" s="115"/>
    </row>
    <row r="52" spans="2:10" x14ac:dyDescent="0.2">
      <c r="B52" s="115"/>
      <c r="C52" s="26" t="s">
        <v>42</v>
      </c>
      <c r="D52" s="94">
        <v>1421.365</v>
      </c>
      <c r="E52" s="94">
        <v>2304.373</v>
      </c>
      <c r="F52" s="26"/>
      <c r="G52" s="94">
        <v>1294.2718000000002</v>
      </c>
      <c r="H52" s="26" t="s">
        <v>21</v>
      </c>
      <c r="I52" s="26"/>
      <c r="J52" s="115"/>
    </row>
    <row r="53" spans="2:10" x14ac:dyDescent="0.2">
      <c r="B53" s="115"/>
      <c r="C53" s="26" t="s">
        <v>16</v>
      </c>
      <c r="D53" s="94">
        <v>1162.355</v>
      </c>
      <c r="E53" s="94">
        <v>2888.4859999999999</v>
      </c>
      <c r="F53" s="26"/>
      <c r="G53" s="94">
        <v>1229.3534</v>
      </c>
      <c r="H53" s="26" t="s">
        <v>12</v>
      </c>
      <c r="I53" s="26"/>
      <c r="J53" s="115"/>
    </row>
    <row r="54" spans="2:10" x14ac:dyDescent="0.2">
      <c r="B54" s="115"/>
      <c r="C54" s="26" t="s">
        <v>17</v>
      </c>
      <c r="D54" s="94">
        <v>630.56880000000001</v>
      </c>
      <c r="E54" s="94">
        <v>2204.6010000000001</v>
      </c>
      <c r="F54" s="26"/>
      <c r="G54" s="94">
        <v>1206.723</v>
      </c>
      <c r="H54" s="26" t="s">
        <v>3</v>
      </c>
      <c r="I54" s="26"/>
      <c r="J54" s="115"/>
    </row>
    <row r="55" spans="2:10" x14ac:dyDescent="0.2">
      <c r="B55" s="115"/>
      <c r="C55" s="26" t="s">
        <v>18</v>
      </c>
      <c r="D55" s="94">
        <v>716.93409999999994</v>
      </c>
      <c r="E55" s="94">
        <v>1860.6120000000001</v>
      </c>
      <c r="F55" s="26"/>
      <c r="G55" s="94">
        <v>1143.6779000000001</v>
      </c>
      <c r="H55" s="26" t="s">
        <v>18</v>
      </c>
      <c r="I55" s="26"/>
      <c r="J55" s="115"/>
    </row>
    <row r="56" spans="2:10" x14ac:dyDescent="0.2">
      <c r="B56" s="115"/>
      <c r="C56" s="26" t="s">
        <v>19</v>
      </c>
      <c r="D56" s="94">
        <v>661.25900000000001</v>
      </c>
      <c r="E56" s="94">
        <v>1725.8409999999999</v>
      </c>
      <c r="F56" s="26"/>
      <c r="G56" s="94">
        <v>1106.2590000000002</v>
      </c>
      <c r="H56" s="26" t="s">
        <v>26</v>
      </c>
      <c r="I56" s="26"/>
      <c r="J56" s="115"/>
    </row>
    <row r="57" spans="2:10" x14ac:dyDescent="0.2">
      <c r="B57" s="115"/>
      <c r="C57" s="26" t="s">
        <v>20</v>
      </c>
      <c r="D57" s="94">
        <v>812.6653</v>
      </c>
      <c r="E57" s="94">
        <v>2398.4760000000001</v>
      </c>
      <c r="F57" s="26"/>
      <c r="G57" s="94">
        <v>1064.5819999999999</v>
      </c>
      <c r="H57" s="26" t="s">
        <v>19</v>
      </c>
      <c r="I57" s="26"/>
      <c r="J57" s="115"/>
    </row>
    <row r="58" spans="2:10" x14ac:dyDescent="0.2">
      <c r="B58" s="115"/>
      <c r="C58" s="26" t="s">
        <v>21</v>
      </c>
      <c r="D58" s="94">
        <v>973.51919999999996</v>
      </c>
      <c r="E58" s="94">
        <v>2267.7910000000002</v>
      </c>
      <c r="F58" s="26"/>
      <c r="G58" s="94">
        <v>1029.6210000000001</v>
      </c>
      <c r="H58" s="26" t="s">
        <v>23</v>
      </c>
      <c r="I58" s="26"/>
      <c r="J58" s="115"/>
    </row>
    <row r="59" spans="2:10" x14ac:dyDescent="0.2">
      <c r="B59" s="115"/>
      <c r="C59" s="26" t="s">
        <v>22</v>
      </c>
      <c r="D59" s="94">
        <v>971.31489999999997</v>
      </c>
      <c r="E59" s="94">
        <v>2379.77</v>
      </c>
      <c r="F59" s="26"/>
      <c r="G59" s="94">
        <v>917.16330000000005</v>
      </c>
      <c r="H59" s="26" t="s">
        <v>9</v>
      </c>
      <c r="I59" s="26"/>
      <c r="J59" s="115"/>
    </row>
    <row r="60" spans="2:10" x14ac:dyDescent="0.2">
      <c r="B60" s="115"/>
      <c r="C60" s="26" t="s">
        <v>23</v>
      </c>
      <c r="D60" s="94">
        <v>937.16600000000005</v>
      </c>
      <c r="E60" s="94">
        <v>1966.787</v>
      </c>
      <c r="F60" s="26"/>
      <c r="G60" s="94">
        <v>883.00800000000004</v>
      </c>
      <c r="H60" s="26" t="s">
        <v>15</v>
      </c>
      <c r="I60" s="26"/>
      <c r="J60" s="115"/>
    </row>
    <row r="61" spans="2:10" x14ac:dyDescent="0.2">
      <c r="B61" s="115"/>
      <c r="C61" s="115"/>
      <c r="D61" s="115"/>
      <c r="E61" s="115"/>
      <c r="H61" s="115"/>
      <c r="I61" s="115"/>
      <c r="J61" s="115"/>
    </row>
    <row r="62" spans="2:10" x14ac:dyDescent="0.2">
      <c r="B62" s="115"/>
      <c r="C62" s="115"/>
      <c r="D62" s="115"/>
      <c r="E62" s="115"/>
      <c r="H62" s="115"/>
      <c r="I62" s="115"/>
      <c r="J62" s="115"/>
    </row>
    <row r="63" spans="2:10" x14ac:dyDescent="0.2">
      <c r="B63" s="115"/>
      <c r="C63" s="115"/>
      <c r="D63" s="115"/>
      <c r="E63" s="115"/>
      <c r="H63" s="115"/>
      <c r="I63" s="115"/>
      <c r="J63" s="115"/>
    </row>
    <row r="64" spans="2:10" x14ac:dyDescent="0.2">
      <c r="B64" s="115"/>
      <c r="C64" s="115"/>
      <c r="D64" s="115"/>
      <c r="E64" s="115"/>
      <c r="H64" s="115"/>
      <c r="I64" s="115"/>
      <c r="J64" s="115"/>
    </row>
    <row r="65" spans="2:10" x14ac:dyDescent="0.2">
      <c r="B65" s="115"/>
      <c r="C65" s="115"/>
      <c r="D65" s="115"/>
      <c r="E65" s="115"/>
      <c r="H65" s="115"/>
      <c r="I65" s="115"/>
      <c r="J65" s="115"/>
    </row>
    <row r="66" spans="2:10" x14ac:dyDescent="0.2">
      <c r="B66" s="115"/>
      <c r="C66" s="115"/>
      <c r="D66" s="115"/>
      <c r="E66" s="115"/>
      <c r="F66" s="115"/>
      <c r="G66" s="115"/>
      <c r="H66" s="115"/>
      <c r="I66" s="115"/>
      <c r="J66" s="115"/>
    </row>
    <row r="67" spans="2:10" x14ac:dyDescent="0.2">
      <c r="B67" s="115"/>
      <c r="C67" s="115"/>
      <c r="D67" s="115"/>
      <c r="E67" s="115"/>
      <c r="F67" s="115"/>
      <c r="G67" s="115"/>
      <c r="H67" s="115"/>
      <c r="I67" s="115"/>
      <c r="J67" s="115"/>
    </row>
  </sheetData>
  <sortState ref="G36:H60">
    <sortCondition descending="1" ref="G41:G65"/>
  </sortState>
  <mergeCells count="4">
    <mergeCell ref="B1:P2"/>
    <mergeCell ref="D6:F6"/>
    <mergeCell ref="G6:I6"/>
    <mergeCell ref="C6:C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22" sqref="E22"/>
    </sheetView>
  </sheetViews>
  <sheetFormatPr baseColWidth="10" defaultColWidth="0" defaultRowHeight="15" customHeight="1" zeroHeight="1" x14ac:dyDescent="0.25"/>
  <cols>
    <col min="1" max="16" width="11.7109375" style="2" customWidth="1"/>
    <col min="17" max="16384" width="11.42578125" style="2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30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x14ac:dyDescent="0.25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x14ac:dyDescent="0.25"/>
    <row r="11" spans="2:15" x14ac:dyDescent="0.25">
      <c r="D11" s="76"/>
      <c r="G11" s="4"/>
    </row>
    <row r="12" spans="2:15" x14ac:dyDescent="0.25">
      <c r="D12" s="95" t="s">
        <v>75</v>
      </c>
      <c r="G12" s="4"/>
      <c r="K12" s="5">
        <v>2</v>
      </c>
    </row>
    <row r="13" spans="2:15" x14ac:dyDescent="0.25">
      <c r="D13" s="95" t="s">
        <v>76</v>
      </c>
      <c r="K13" s="5">
        <v>3</v>
      </c>
    </row>
    <row r="14" spans="2:15" x14ac:dyDescent="0.25">
      <c r="D14" s="95" t="s">
        <v>77</v>
      </c>
      <c r="F14" s="65"/>
      <c r="K14" s="5">
        <v>4</v>
      </c>
    </row>
    <row r="15" spans="2:15" x14ac:dyDescent="0.25">
      <c r="D15" s="95" t="s">
        <v>93</v>
      </c>
      <c r="F15" s="4"/>
      <c r="K15" s="5">
        <v>5</v>
      </c>
    </row>
    <row r="16" spans="2:15" x14ac:dyDescent="0.25">
      <c r="D16" s="4" t="s">
        <v>96</v>
      </c>
      <c r="F16" s="4"/>
      <c r="K16" s="5">
        <v>6</v>
      </c>
    </row>
    <row r="17" spans="6:11" x14ac:dyDescent="0.25">
      <c r="F17" s="65"/>
      <c r="K17" s="5"/>
    </row>
    <row r="18" spans="6:11" x14ac:dyDescent="0.25">
      <c r="G18" s="6"/>
      <c r="J18" s="5"/>
    </row>
    <row r="19" spans="6:11" x14ac:dyDescent="0.25">
      <c r="J19" s="5"/>
    </row>
    <row r="20" spans="6:11" x14ac:dyDescent="0.25">
      <c r="J20" s="5"/>
    </row>
    <row r="21" spans="6:11" x14ac:dyDescent="0.25"/>
    <row r="22" spans="6:11" x14ac:dyDescent="0.25"/>
    <row r="23" spans="6:11" x14ac:dyDescent="0.25"/>
    <row r="24" spans="6:11" x14ac:dyDescent="0.25"/>
    <row r="25" spans="6:11" x14ac:dyDescent="0.25"/>
  </sheetData>
  <sheetProtection selectLockedCells="1"/>
  <protectedRanges>
    <protectedRange sqref="K12:K15 K17 F14:F16 J18:J20" name="Rango1"/>
  </protectedRanges>
  <mergeCells count="1">
    <mergeCell ref="B8:O9"/>
  </mergeCells>
  <hyperlinks>
    <hyperlink ref="D12" location="PET!A1" display="PET: Población en Edad de Trabajar por Regiones 2016"/>
    <hyperlink ref="D13" location="IPEAO!A1" display="IPEAO: Informalidad en la Población Económicamente Activa Ocupada por Regiones2016"/>
    <hyperlink ref="D14" location="'IPEAO 2012-2016'!A1" display="IPEAO 2012-2016: Informalidad en la PEAO por Regiones 2012-2016"/>
    <hyperlink ref="D15" location="'IPEAO Sectores'!A1" display="IPEAO Sectores: Informalidad en la PEAO por Actividad Económica en Regiones 2016"/>
    <hyperlink ref="D16" location="'IPEAO Ingresos'!A1" display="IPEAO Ingresos: Ingreso Promedio Mesual por Situación de Informalidad en la PEAO 2016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B1" sqref="B1:P2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6" ht="12" customHeight="1" x14ac:dyDescent="0.2">
      <c r="B1" s="131" t="s">
        <v>105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6" ht="15" x14ac:dyDescent="0.25">
      <c r="B4" s="17" t="s">
        <v>34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16" x14ac:dyDescent="0.2">
      <c r="B6" s="10"/>
      <c r="C6" s="11"/>
      <c r="E6" s="21" t="s">
        <v>25</v>
      </c>
      <c r="F6" s="21" t="s">
        <v>31</v>
      </c>
      <c r="G6" s="21" t="s">
        <v>32</v>
      </c>
      <c r="H6" s="21" t="s">
        <v>33</v>
      </c>
      <c r="I6" s="13"/>
      <c r="J6" s="21" t="s">
        <v>25</v>
      </c>
      <c r="K6" s="21" t="s">
        <v>31</v>
      </c>
      <c r="L6" s="21" t="s">
        <v>32</v>
      </c>
      <c r="M6" s="21" t="s">
        <v>33</v>
      </c>
      <c r="N6" s="11"/>
      <c r="O6" s="11"/>
      <c r="P6" s="12"/>
    </row>
    <row r="7" spans="2:16" x14ac:dyDescent="0.2">
      <c r="B7" s="10"/>
      <c r="C7" s="11"/>
      <c r="E7" s="18" t="s">
        <v>0</v>
      </c>
      <c r="F7" s="19">
        <v>193366.2</v>
      </c>
      <c r="G7" s="19">
        <v>28280.76</v>
      </c>
      <c r="H7" s="19">
        <f>+G7+F7</f>
        <v>221646.96000000002</v>
      </c>
      <c r="I7" s="13"/>
      <c r="J7" s="18" t="s">
        <v>0</v>
      </c>
      <c r="K7" s="20">
        <v>87.24</v>
      </c>
      <c r="L7" s="20">
        <v>12.76</v>
      </c>
      <c r="M7" s="20">
        <v>100</v>
      </c>
      <c r="N7" s="11"/>
      <c r="O7" s="11"/>
      <c r="P7" s="12"/>
    </row>
    <row r="8" spans="2:16" x14ac:dyDescent="0.2">
      <c r="B8" s="10"/>
      <c r="C8" s="11"/>
      <c r="E8" s="18" t="s">
        <v>1</v>
      </c>
      <c r="F8" s="19">
        <v>468164.09</v>
      </c>
      <c r="G8" s="19">
        <v>116215.03</v>
      </c>
      <c r="H8" s="19">
        <f t="shared" ref="H8:H31" si="0">+G8+F8</f>
        <v>584379.12</v>
      </c>
      <c r="I8" s="13"/>
      <c r="J8" s="18" t="s">
        <v>1</v>
      </c>
      <c r="K8" s="20">
        <v>80.11</v>
      </c>
      <c r="L8" s="20">
        <v>19.89</v>
      </c>
      <c r="M8" s="20">
        <v>100</v>
      </c>
      <c r="N8" s="11"/>
      <c r="O8" s="11"/>
      <c r="P8" s="12"/>
    </row>
    <row r="9" spans="2:16" x14ac:dyDescent="0.2">
      <c r="B9" s="10"/>
      <c r="C9" s="11"/>
      <c r="E9" s="18" t="s">
        <v>2</v>
      </c>
      <c r="F9" s="19">
        <v>226747.19</v>
      </c>
      <c r="G9" s="19">
        <v>13954.94</v>
      </c>
      <c r="H9" s="19">
        <f t="shared" si="0"/>
        <v>240702.13</v>
      </c>
      <c r="I9" s="13"/>
      <c r="J9" s="18" t="s">
        <v>2</v>
      </c>
      <c r="K9" s="20">
        <v>94.2</v>
      </c>
      <c r="L9" s="20">
        <v>5.8</v>
      </c>
      <c r="M9" s="20">
        <v>100</v>
      </c>
      <c r="N9" s="11"/>
      <c r="O9" s="11"/>
      <c r="P9" s="12"/>
    </row>
    <row r="10" spans="2:16" x14ac:dyDescent="0.2">
      <c r="B10" s="10"/>
      <c r="C10" s="11"/>
      <c r="E10" s="18" t="s">
        <v>3</v>
      </c>
      <c r="F10" s="19">
        <v>421151.02</v>
      </c>
      <c r="G10" s="19">
        <v>207723.61</v>
      </c>
      <c r="H10" s="19">
        <f t="shared" si="0"/>
        <v>628874.63</v>
      </c>
      <c r="I10" s="13"/>
      <c r="J10" s="18" t="s">
        <v>3</v>
      </c>
      <c r="K10" s="20">
        <v>66.97</v>
      </c>
      <c r="L10" s="20">
        <v>33.03</v>
      </c>
      <c r="M10" s="20">
        <v>100</v>
      </c>
      <c r="N10" s="11"/>
      <c r="O10" s="11"/>
      <c r="P10" s="12"/>
    </row>
    <row r="11" spans="2:16" x14ac:dyDescent="0.2">
      <c r="B11" s="10"/>
      <c r="C11" s="11"/>
      <c r="E11" s="18" t="s">
        <v>4</v>
      </c>
      <c r="F11" s="19">
        <v>282931.95</v>
      </c>
      <c r="G11" s="19">
        <v>37982.239999999998</v>
      </c>
      <c r="H11" s="19">
        <f t="shared" si="0"/>
        <v>320914.19</v>
      </c>
      <c r="I11" s="13"/>
      <c r="J11" s="18" t="s">
        <v>4</v>
      </c>
      <c r="K11" s="20">
        <v>88.16</v>
      </c>
      <c r="L11" s="20">
        <v>11.84</v>
      </c>
      <c r="M11" s="20">
        <v>100</v>
      </c>
      <c r="N11" s="11"/>
      <c r="O11" s="11"/>
      <c r="P11" s="12"/>
    </row>
    <row r="12" spans="2:16" x14ac:dyDescent="0.2">
      <c r="B12" s="10"/>
      <c r="C12" s="11"/>
      <c r="E12" s="18" t="s">
        <v>5</v>
      </c>
      <c r="F12" s="19">
        <v>671506.57</v>
      </c>
      <c r="G12" s="19">
        <v>96554.06</v>
      </c>
      <c r="H12" s="19">
        <f t="shared" si="0"/>
        <v>768060.62999999989</v>
      </c>
      <c r="I12" s="13"/>
      <c r="J12" s="18" t="s">
        <v>5</v>
      </c>
      <c r="K12" s="20">
        <v>87.43</v>
      </c>
      <c r="L12" s="20">
        <v>12.57</v>
      </c>
      <c r="M12" s="20">
        <v>100</v>
      </c>
      <c r="N12" s="11"/>
      <c r="O12" s="11"/>
      <c r="P12" s="12"/>
    </row>
    <row r="13" spans="2:16" x14ac:dyDescent="0.2">
      <c r="B13" s="10"/>
      <c r="C13" s="11"/>
      <c r="E13" s="18" t="s">
        <v>26</v>
      </c>
      <c r="F13" s="19">
        <v>288804.45</v>
      </c>
      <c r="G13" s="19">
        <v>198694.73</v>
      </c>
      <c r="H13" s="19">
        <f t="shared" si="0"/>
        <v>487499.18000000005</v>
      </c>
      <c r="I13" s="13"/>
      <c r="J13" s="18" t="s">
        <v>26</v>
      </c>
      <c r="K13" s="20">
        <v>59.24</v>
      </c>
      <c r="L13" s="20">
        <v>40.76</v>
      </c>
      <c r="M13" s="20">
        <v>100</v>
      </c>
      <c r="N13" s="11"/>
      <c r="O13" s="11"/>
      <c r="P13" s="12"/>
    </row>
    <row r="14" spans="2:16" x14ac:dyDescent="0.2">
      <c r="B14" s="10"/>
      <c r="C14" s="11"/>
      <c r="E14" s="18" t="s">
        <v>6</v>
      </c>
      <c r="F14" s="19">
        <v>604069.68999999994</v>
      </c>
      <c r="G14" s="19">
        <v>130606.23</v>
      </c>
      <c r="H14" s="19">
        <f t="shared" si="0"/>
        <v>734675.91999999993</v>
      </c>
      <c r="I14" s="13"/>
      <c r="J14" s="18" t="s">
        <v>6</v>
      </c>
      <c r="K14" s="20">
        <v>82.22</v>
      </c>
      <c r="L14" s="20">
        <v>17.78</v>
      </c>
      <c r="M14" s="20">
        <v>100</v>
      </c>
      <c r="N14" s="11"/>
      <c r="O14" s="11"/>
      <c r="P14" s="12"/>
    </row>
    <row r="15" spans="2:16" x14ac:dyDescent="0.2">
      <c r="B15" s="10"/>
      <c r="C15" s="11"/>
      <c r="E15" s="18" t="s">
        <v>7</v>
      </c>
      <c r="F15" s="19">
        <v>228491.63</v>
      </c>
      <c r="G15" s="19">
        <v>21031.4</v>
      </c>
      <c r="H15" s="19">
        <f t="shared" si="0"/>
        <v>249523.03</v>
      </c>
      <c r="I15" s="13"/>
      <c r="J15" s="18" t="s">
        <v>7</v>
      </c>
      <c r="K15" s="20">
        <v>91.57</v>
      </c>
      <c r="L15" s="20">
        <v>8.43</v>
      </c>
      <c r="M15" s="20">
        <v>100</v>
      </c>
      <c r="N15" s="11"/>
      <c r="O15" s="11"/>
      <c r="P15" s="12"/>
    </row>
    <row r="16" spans="2:16" x14ac:dyDescent="0.2">
      <c r="B16" s="10"/>
      <c r="C16" s="11"/>
      <c r="E16" s="18" t="s">
        <v>8</v>
      </c>
      <c r="F16" s="19">
        <v>372385.66</v>
      </c>
      <c r="G16" s="19">
        <v>58786.65</v>
      </c>
      <c r="H16" s="19">
        <f t="shared" si="0"/>
        <v>431172.31</v>
      </c>
      <c r="I16" s="13"/>
      <c r="J16" s="18" t="s">
        <v>8</v>
      </c>
      <c r="K16" s="20">
        <v>86.37</v>
      </c>
      <c r="L16" s="20">
        <v>13.63</v>
      </c>
      <c r="M16" s="20">
        <v>100</v>
      </c>
      <c r="N16" s="11"/>
      <c r="O16" s="11"/>
      <c r="P16" s="12"/>
    </row>
    <row r="17" spans="2:16" x14ac:dyDescent="0.2">
      <c r="B17" s="10"/>
      <c r="C17" s="11"/>
      <c r="E17" s="18" t="s">
        <v>9</v>
      </c>
      <c r="F17" s="19">
        <v>263468.86</v>
      </c>
      <c r="G17" s="19">
        <v>130721.03</v>
      </c>
      <c r="H17" s="19">
        <f t="shared" si="0"/>
        <v>394189.89</v>
      </c>
      <c r="I17" s="13"/>
      <c r="J17" s="18" t="s">
        <v>9</v>
      </c>
      <c r="K17" s="20">
        <v>66.84</v>
      </c>
      <c r="L17" s="20">
        <v>33.159999999999997</v>
      </c>
      <c r="M17" s="20">
        <v>100</v>
      </c>
      <c r="N17" s="11"/>
      <c r="O17" s="11"/>
      <c r="P17" s="12"/>
    </row>
    <row r="18" spans="2:16" x14ac:dyDescent="0.2">
      <c r="B18" s="10"/>
      <c r="C18" s="11"/>
      <c r="E18" s="18" t="s">
        <v>10</v>
      </c>
      <c r="F18" s="19">
        <v>563849.78</v>
      </c>
      <c r="G18" s="19">
        <v>114092.54</v>
      </c>
      <c r="H18" s="19">
        <f t="shared" si="0"/>
        <v>677942.32000000007</v>
      </c>
      <c r="I18" s="13"/>
      <c r="J18" s="18" t="s">
        <v>10</v>
      </c>
      <c r="K18" s="20">
        <v>83.17</v>
      </c>
      <c r="L18" s="20">
        <v>16.829999999999998</v>
      </c>
      <c r="M18" s="20">
        <v>100</v>
      </c>
      <c r="N18" s="11"/>
      <c r="O18" s="11"/>
      <c r="P18" s="12"/>
    </row>
    <row r="19" spans="2:16" x14ac:dyDescent="0.2">
      <c r="B19" s="10"/>
      <c r="C19" s="11"/>
      <c r="E19" s="18" t="s">
        <v>11</v>
      </c>
      <c r="F19" s="19">
        <v>696959.02</v>
      </c>
      <c r="G19" s="19">
        <v>214167.06</v>
      </c>
      <c r="H19" s="19">
        <f t="shared" si="0"/>
        <v>911126.08000000007</v>
      </c>
      <c r="I19" s="13"/>
      <c r="J19" s="18" t="s">
        <v>11</v>
      </c>
      <c r="K19" s="20">
        <v>76.489999999999995</v>
      </c>
      <c r="L19" s="20">
        <v>23.51</v>
      </c>
      <c r="M19" s="20">
        <v>100</v>
      </c>
      <c r="N19" s="11"/>
      <c r="O19" s="11"/>
      <c r="P19" s="12"/>
    </row>
    <row r="20" spans="2:16" x14ac:dyDescent="0.2">
      <c r="B20" s="10"/>
      <c r="C20" s="11"/>
      <c r="E20" s="18" t="s">
        <v>12</v>
      </c>
      <c r="F20" s="19">
        <v>494898.59</v>
      </c>
      <c r="G20" s="19">
        <v>121449.79</v>
      </c>
      <c r="H20" s="19">
        <f t="shared" si="0"/>
        <v>616348.38</v>
      </c>
      <c r="I20" s="13"/>
      <c r="J20" s="18" t="s">
        <v>12</v>
      </c>
      <c r="K20" s="20">
        <v>80.3</v>
      </c>
      <c r="L20" s="20">
        <v>19.7</v>
      </c>
      <c r="M20" s="20">
        <v>100</v>
      </c>
      <c r="N20" s="11"/>
      <c r="O20" s="11"/>
      <c r="P20" s="12"/>
    </row>
    <row r="21" spans="2:16" x14ac:dyDescent="0.2">
      <c r="B21" s="10"/>
      <c r="C21" s="11"/>
      <c r="E21" s="18" t="s">
        <v>13</v>
      </c>
      <c r="F21" s="19">
        <v>2977170.88</v>
      </c>
      <c r="G21" s="19">
        <v>1889091.53</v>
      </c>
      <c r="H21" s="19">
        <f t="shared" si="0"/>
        <v>4866262.41</v>
      </c>
      <c r="I21" s="13"/>
      <c r="J21" s="18" t="s">
        <v>13</v>
      </c>
      <c r="K21" s="20">
        <v>61.18</v>
      </c>
      <c r="L21" s="20">
        <v>38.82</v>
      </c>
      <c r="M21" s="20">
        <v>100</v>
      </c>
      <c r="N21" s="11"/>
      <c r="O21" s="11"/>
      <c r="P21" s="12"/>
    </row>
    <row r="22" spans="2:16" x14ac:dyDescent="0.2">
      <c r="B22" s="10"/>
      <c r="C22" s="11"/>
      <c r="E22" s="18" t="s">
        <v>14</v>
      </c>
      <c r="F22" s="19">
        <v>400740.28</v>
      </c>
      <c r="G22" s="19">
        <v>84677.8</v>
      </c>
      <c r="H22" s="19">
        <f t="shared" si="0"/>
        <v>485418.08</v>
      </c>
      <c r="I22" s="13"/>
      <c r="J22" s="18" t="s">
        <v>14</v>
      </c>
      <c r="K22" s="20">
        <v>82.56</v>
      </c>
      <c r="L22" s="20">
        <v>17.440000000000001</v>
      </c>
      <c r="M22" s="20">
        <v>100</v>
      </c>
      <c r="N22" s="11"/>
      <c r="O22" s="11"/>
      <c r="P22" s="12"/>
    </row>
    <row r="23" spans="2:16" x14ac:dyDescent="0.2">
      <c r="B23" s="10"/>
      <c r="C23" s="11"/>
      <c r="E23" s="18" t="s">
        <v>15</v>
      </c>
      <c r="F23" s="19">
        <v>54009.5</v>
      </c>
      <c r="G23" s="19">
        <v>18329.04</v>
      </c>
      <c r="H23" s="19">
        <f t="shared" si="0"/>
        <v>72338.540000000008</v>
      </c>
      <c r="I23" s="13"/>
      <c r="J23" s="18" t="s">
        <v>15</v>
      </c>
      <c r="K23" s="20">
        <v>74.66</v>
      </c>
      <c r="L23" s="20">
        <v>25.34</v>
      </c>
      <c r="M23" s="20">
        <v>100</v>
      </c>
      <c r="N23" s="11"/>
      <c r="O23" s="11"/>
      <c r="P23" s="12"/>
    </row>
    <row r="24" spans="2:16" x14ac:dyDescent="0.2">
      <c r="B24" s="10"/>
      <c r="C24" s="11"/>
      <c r="E24" s="18" t="s">
        <v>16</v>
      </c>
      <c r="F24" s="19">
        <v>62770.17</v>
      </c>
      <c r="G24" s="19">
        <v>35542.11</v>
      </c>
      <c r="H24" s="19">
        <f t="shared" si="0"/>
        <v>98312.28</v>
      </c>
      <c r="I24" s="13"/>
      <c r="J24" s="18" t="s">
        <v>16</v>
      </c>
      <c r="K24" s="20">
        <v>63.85</v>
      </c>
      <c r="L24" s="20">
        <v>36.15</v>
      </c>
      <c r="M24" s="20">
        <v>100</v>
      </c>
      <c r="N24" s="11"/>
      <c r="O24" s="11"/>
      <c r="P24" s="12"/>
    </row>
    <row r="25" spans="2:16" x14ac:dyDescent="0.2">
      <c r="B25" s="10"/>
      <c r="C25" s="11"/>
      <c r="E25" s="18" t="s">
        <v>17</v>
      </c>
      <c r="F25" s="19">
        <v>120875.17</v>
      </c>
      <c r="G25" s="19">
        <v>31244.6</v>
      </c>
      <c r="H25" s="19">
        <f t="shared" si="0"/>
        <v>152119.76999999999</v>
      </c>
      <c r="I25" s="13"/>
      <c r="J25" s="18" t="s">
        <v>17</v>
      </c>
      <c r="K25" s="20">
        <v>79.459999999999994</v>
      </c>
      <c r="L25" s="20">
        <v>20.54</v>
      </c>
      <c r="M25" s="20">
        <v>100</v>
      </c>
      <c r="N25" s="11"/>
      <c r="O25" s="11"/>
      <c r="P25" s="12"/>
    </row>
    <row r="26" spans="2:16" x14ac:dyDescent="0.2">
      <c r="B26" s="10"/>
      <c r="C26" s="11"/>
      <c r="E26" s="18" t="s">
        <v>18</v>
      </c>
      <c r="F26" s="19">
        <v>702898.85</v>
      </c>
      <c r="G26" s="19">
        <v>164959.06</v>
      </c>
      <c r="H26" s="19">
        <f t="shared" si="0"/>
        <v>867857.90999999992</v>
      </c>
      <c r="I26" s="13"/>
      <c r="J26" s="18" t="s">
        <v>18</v>
      </c>
      <c r="K26" s="20">
        <v>80.989999999999995</v>
      </c>
      <c r="L26" s="20">
        <v>19.010000000000002</v>
      </c>
      <c r="M26" s="20">
        <v>100</v>
      </c>
      <c r="N26" s="11"/>
      <c r="O26" s="11"/>
      <c r="P26" s="12"/>
    </row>
    <row r="27" spans="2:16" x14ac:dyDescent="0.2">
      <c r="B27" s="10"/>
      <c r="C27" s="11"/>
      <c r="E27" s="18" t="s">
        <v>19</v>
      </c>
      <c r="F27" s="19">
        <v>691133.51</v>
      </c>
      <c r="G27" s="19">
        <v>74111.63</v>
      </c>
      <c r="H27" s="19">
        <f t="shared" si="0"/>
        <v>765245.14</v>
      </c>
      <c r="I27" s="13"/>
      <c r="J27" s="18" t="s">
        <v>19</v>
      </c>
      <c r="K27" s="20">
        <v>90.32</v>
      </c>
      <c r="L27" s="20">
        <v>9.68</v>
      </c>
      <c r="M27" s="20">
        <v>100</v>
      </c>
      <c r="N27" s="11"/>
      <c r="O27" s="11"/>
      <c r="P27" s="12"/>
    </row>
    <row r="28" spans="2:16" x14ac:dyDescent="0.2">
      <c r="B28" s="10"/>
      <c r="C28" s="11"/>
      <c r="E28" s="18" t="s">
        <v>20</v>
      </c>
      <c r="F28" s="19">
        <v>340698.97</v>
      </c>
      <c r="G28" s="19">
        <v>75180.98</v>
      </c>
      <c r="H28" s="19">
        <f t="shared" si="0"/>
        <v>415879.94999999995</v>
      </c>
      <c r="I28" s="13"/>
      <c r="J28" s="18" t="s">
        <v>20</v>
      </c>
      <c r="K28" s="20">
        <v>81.92</v>
      </c>
      <c r="L28" s="20">
        <v>18.079999999999998</v>
      </c>
      <c r="M28" s="20">
        <v>100</v>
      </c>
      <c r="N28" s="11"/>
      <c r="O28" s="11"/>
      <c r="P28" s="12"/>
    </row>
    <row r="29" spans="2:16" x14ac:dyDescent="0.2">
      <c r="B29" s="10"/>
      <c r="C29" s="11"/>
      <c r="E29" s="18" t="s">
        <v>21</v>
      </c>
      <c r="F29" s="19">
        <v>116665.51</v>
      </c>
      <c r="G29" s="19">
        <v>52915.51</v>
      </c>
      <c r="H29" s="19">
        <f t="shared" si="0"/>
        <v>169581.02</v>
      </c>
      <c r="I29" s="13"/>
      <c r="J29" s="18" t="s">
        <v>21</v>
      </c>
      <c r="K29" s="20">
        <v>68.8</v>
      </c>
      <c r="L29" s="20">
        <v>31.2</v>
      </c>
      <c r="M29" s="20">
        <v>100</v>
      </c>
      <c r="N29" s="11"/>
      <c r="O29" s="11"/>
      <c r="P29" s="12"/>
    </row>
    <row r="30" spans="2:16" x14ac:dyDescent="0.2">
      <c r="B30" s="10"/>
      <c r="C30" s="11"/>
      <c r="E30" s="18" t="s">
        <v>22</v>
      </c>
      <c r="F30" s="19">
        <v>96368.23</v>
      </c>
      <c r="G30" s="19">
        <v>26855.41</v>
      </c>
      <c r="H30" s="19">
        <f t="shared" si="0"/>
        <v>123223.64</v>
      </c>
      <c r="I30" s="13"/>
      <c r="J30" s="18" t="s">
        <v>22</v>
      </c>
      <c r="K30" s="20">
        <v>78.209999999999994</v>
      </c>
      <c r="L30" s="20">
        <v>21.79</v>
      </c>
      <c r="M30" s="20">
        <v>100</v>
      </c>
      <c r="N30" s="11"/>
      <c r="O30" s="11"/>
      <c r="P30" s="12"/>
    </row>
    <row r="31" spans="2:16" x14ac:dyDescent="0.2">
      <c r="B31" s="10"/>
      <c r="C31" s="11"/>
      <c r="E31" s="18" t="s">
        <v>23</v>
      </c>
      <c r="F31" s="19">
        <v>208102.93</v>
      </c>
      <c r="G31" s="19">
        <v>50087.33</v>
      </c>
      <c r="H31" s="19">
        <f t="shared" si="0"/>
        <v>258190.26</v>
      </c>
      <c r="I31" s="13"/>
      <c r="J31" s="18" t="s">
        <v>23</v>
      </c>
      <c r="K31" s="20">
        <v>80.599999999999994</v>
      </c>
      <c r="L31" s="20">
        <v>19.399999999999999</v>
      </c>
      <c r="M31" s="20">
        <v>100</v>
      </c>
      <c r="N31" s="11"/>
      <c r="O31" s="11"/>
      <c r="P31" s="12"/>
    </row>
    <row r="32" spans="2:16" x14ac:dyDescent="0.2">
      <c r="B32" s="10"/>
      <c r="C32" s="11"/>
      <c r="E32" s="22" t="s">
        <v>35</v>
      </c>
      <c r="F32" s="23">
        <f t="shared" ref="F32:H32" si="1">SUM(F7:F31)</f>
        <v>11548228.699999997</v>
      </c>
      <c r="G32" s="23">
        <f t="shared" si="1"/>
        <v>3993255.07</v>
      </c>
      <c r="H32" s="23">
        <f t="shared" si="1"/>
        <v>15541483.769999998</v>
      </c>
      <c r="I32" s="13"/>
      <c r="J32" s="22" t="s">
        <v>35</v>
      </c>
      <c r="K32" s="24">
        <v>74.31</v>
      </c>
      <c r="L32" s="24">
        <v>25.69</v>
      </c>
      <c r="M32" s="24">
        <v>100</v>
      </c>
      <c r="N32" s="11"/>
      <c r="O32" s="11"/>
      <c r="P32" s="12"/>
    </row>
    <row r="33" spans="2:16" x14ac:dyDescent="0.2">
      <c r="B33" s="10"/>
      <c r="C33" s="11"/>
      <c r="E33" s="13" t="s">
        <v>36</v>
      </c>
      <c r="F33" s="13"/>
      <c r="G33" s="13"/>
      <c r="H33" s="13"/>
      <c r="I33" s="13"/>
      <c r="N33" s="11"/>
      <c r="O33" s="11"/>
      <c r="P33" s="12"/>
    </row>
    <row r="34" spans="2:16" x14ac:dyDescent="0.2">
      <c r="B34" s="10"/>
      <c r="C34" s="11"/>
      <c r="D34" s="11"/>
      <c r="E34" s="11"/>
      <c r="F34" s="56">
        <f>+F32-F21-F13</f>
        <v>8282253.3699999964</v>
      </c>
      <c r="G34" s="56">
        <f>+G32-G21-G13</f>
        <v>1905468.81</v>
      </c>
      <c r="H34" s="56">
        <f>+H32-H21-H13</f>
        <v>10187722.179999998</v>
      </c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0"/>
      <c r="C35" s="11"/>
      <c r="D35" s="11"/>
      <c r="E35" s="11"/>
      <c r="F35" s="124">
        <f>+F34/H34*100</f>
        <v>81.296419588858456</v>
      </c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2:16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</sheetData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C13" sqref="C13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6" ht="12" customHeight="1" x14ac:dyDescent="0.2">
      <c r="B1" s="131" t="s">
        <v>106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6" ht="15" x14ac:dyDescent="0.25">
      <c r="B4" s="17" t="s">
        <v>37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16" x14ac:dyDescent="0.2">
      <c r="B6" s="10"/>
      <c r="C6" s="11"/>
      <c r="E6" s="21" t="s">
        <v>25</v>
      </c>
      <c r="F6" s="21" t="s">
        <v>31</v>
      </c>
      <c r="G6" s="21" t="s">
        <v>32</v>
      </c>
      <c r="H6" s="21" t="s">
        <v>33</v>
      </c>
      <c r="I6" s="13"/>
      <c r="J6" s="21" t="s">
        <v>25</v>
      </c>
      <c r="K6" s="21" t="s">
        <v>31</v>
      </c>
      <c r="L6" s="21" t="s">
        <v>32</v>
      </c>
      <c r="M6" s="21" t="s">
        <v>33</v>
      </c>
      <c r="N6" s="11"/>
      <c r="O6" s="11"/>
      <c r="P6" s="12"/>
    </row>
    <row r="7" spans="2:16" x14ac:dyDescent="0.2">
      <c r="B7" s="10"/>
      <c r="C7" s="11"/>
      <c r="E7" s="18" t="s">
        <v>0</v>
      </c>
      <c r="F7" s="19">
        <v>198417.33</v>
      </c>
      <c r="G7" s="19">
        <v>27842.99</v>
      </c>
      <c r="H7" s="19">
        <v>226260.31999999998</v>
      </c>
      <c r="I7" s="13"/>
      <c r="J7" s="18" t="s">
        <v>0</v>
      </c>
      <c r="K7" s="20">
        <v>87.69</v>
      </c>
      <c r="L7" s="20">
        <v>12.31</v>
      </c>
      <c r="M7" s="20">
        <v>100</v>
      </c>
      <c r="N7" s="11"/>
      <c r="O7" s="11"/>
      <c r="P7" s="12"/>
    </row>
    <row r="8" spans="2:16" x14ac:dyDescent="0.2">
      <c r="B8" s="10"/>
      <c r="C8" s="11"/>
      <c r="E8" s="18" t="s">
        <v>1</v>
      </c>
      <c r="F8" s="19">
        <v>464313.57</v>
      </c>
      <c r="G8" s="19">
        <v>119546.06</v>
      </c>
      <c r="H8" s="19">
        <v>583859.63</v>
      </c>
      <c r="I8" s="13"/>
      <c r="J8" s="18" t="s">
        <v>1</v>
      </c>
      <c r="K8" s="20">
        <v>79.52</v>
      </c>
      <c r="L8" s="20">
        <v>20.48</v>
      </c>
      <c r="M8" s="20">
        <v>100</v>
      </c>
      <c r="N8" s="11"/>
      <c r="O8" s="11"/>
      <c r="P8" s="12"/>
    </row>
    <row r="9" spans="2:16" x14ac:dyDescent="0.2">
      <c r="B9" s="10"/>
      <c r="C9" s="11"/>
      <c r="E9" s="18" t="s">
        <v>2</v>
      </c>
      <c r="F9" s="19">
        <v>222740.76</v>
      </c>
      <c r="G9" s="19">
        <v>28162.52</v>
      </c>
      <c r="H9" s="19">
        <v>250903.28</v>
      </c>
      <c r="I9" s="13"/>
      <c r="J9" s="18" t="s">
        <v>2</v>
      </c>
      <c r="K9" s="20">
        <v>88.78</v>
      </c>
      <c r="L9" s="20">
        <v>11.22</v>
      </c>
      <c r="M9" s="20">
        <v>100</v>
      </c>
      <c r="N9" s="11"/>
      <c r="O9" s="11"/>
      <c r="P9" s="12"/>
    </row>
    <row r="10" spans="2:16" x14ac:dyDescent="0.2">
      <c r="B10" s="10"/>
      <c r="C10" s="11"/>
      <c r="E10" s="18" t="s">
        <v>3</v>
      </c>
      <c r="F10" s="19">
        <v>430762.18</v>
      </c>
      <c r="G10" s="19">
        <v>230787.64</v>
      </c>
      <c r="H10" s="19">
        <v>661549.82000000007</v>
      </c>
      <c r="I10" s="13"/>
      <c r="J10" s="18" t="s">
        <v>3</v>
      </c>
      <c r="K10" s="20">
        <v>65.11</v>
      </c>
      <c r="L10" s="20">
        <v>34.89</v>
      </c>
      <c r="M10" s="20">
        <v>100</v>
      </c>
      <c r="N10" s="11"/>
      <c r="O10" s="11"/>
      <c r="P10" s="12"/>
    </row>
    <row r="11" spans="2:16" x14ac:dyDescent="0.2">
      <c r="B11" s="10"/>
      <c r="C11" s="11"/>
      <c r="E11" s="18" t="s">
        <v>4</v>
      </c>
      <c r="F11" s="19">
        <v>302033.08</v>
      </c>
      <c r="G11" s="19">
        <v>38485.51</v>
      </c>
      <c r="H11" s="19">
        <v>340518.59</v>
      </c>
      <c r="I11" s="13"/>
      <c r="J11" s="18" t="s">
        <v>4</v>
      </c>
      <c r="K11" s="20">
        <v>88.7</v>
      </c>
      <c r="L11" s="20">
        <v>11.3</v>
      </c>
      <c r="M11" s="20">
        <v>100</v>
      </c>
      <c r="N11" s="11"/>
      <c r="O11" s="11"/>
      <c r="P11" s="12"/>
    </row>
    <row r="12" spans="2:16" x14ac:dyDescent="0.2">
      <c r="B12" s="10"/>
      <c r="C12" s="11"/>
      <c r="E12" s="18" t="s">
        <v>5</v>
      </c>
      <c r="F12" s="19">
        <v>705483.79</v>
      </c>
      <c r="G12" s="19">
        <v>86267.74</v>
      </c>
      <c r="H12" s="19">
        <v>791751.53</v>
      </c>
      <c r="I12" s="13"/>
      <c r="J12" s="18" t="s">
        <v>5</v>
      </c>
      <c r="K12" s="20">
        <v>89.1</v>
      </c>
      <c r="L12" s="20">
        <v>10.9</v>
      </c>
      <c r="M12" s="20">
        <v>100</v>
      </c>
      <c r="N12" s="11"/>
      <c r="O12" s="11"/>
      <c r="P12" s="12"/>
    </row>
    <row r="13" spans="2:16" x14ac:dyDescent="0.2">
      <c r="B13" s="10"/>
      <c r="C13" s="11"/>
      <c r="E13" s="18" t="s">
        <v>26</v>
      </c>
      <c r="F13" s="19">
        <v>287218.39</v>
      </c>
      <c r="G13" s="19">
        <v>216911.41</v>
      </c>
      <c r="H13" s="19">
        <v>504129.80000000005</v>
      </c>
      <c r="I13" s="13"/>
      <c r="J13" s="18" t="s">
        <v>26</v>
      </c>
      <c r="K13" s="20">
        <v>56.97</v>
      </c>
      <c r="L13" s="20">
        <v>43.03</v>
      </c>
      <c r="M13" s="20">
        <v>100</v>
      </c>
      <c r="N13" s="11"/>
      <c r="O13" s="11"/>
      <c r="P13" s="12"/>
    </row>
    <row r="14" spans="2:16" x14ac:dyDescent="0.2">
      <c r="B14" s="10"/>
      <c r="C14" s="11"/>
      <c r="E14" s="18" t="s">
        <v>6</v>
      </c>
      <c r="F14" s="19">
        <v>582880.53</v>
      </c>
      <c r="G14" s="19">
        <v>143640.51</v>
      </c>
      <c r="H14" s="19">
        <v>726521.04</v>
      </c>
      <c r="I14" s="13"/>
      <c r="J14" s="18" t="s">
        <v>6</v>
      </c>
      <c r="K14" s="20">
        <v>80.23</v>
      </c>
      <c r="L14" s="20">
        <v>19.77</v>
      </c>
      <c r="M14" s="20">
        <v>100</v>
      </c>
      <c r="N14" s="11"/>
      <c r="O14" s="11"/>
      <c r="P14" s="12"/>
    </row>
    <row r="15" spans="2:16" x14ac:dyDescent="0.2">
      <c r="B15" s="10"/>
      <c r="C15" s="11"/>
      <c r="E15" s="18" t="s">
        <v>7</v>
      </c>
      <c r="F15" s="19">
        <v>224147.3</v>
      </c>
      <c r="G15" s="19">
        <v>25737.86</v>
      </c>
      <c r="H15" s="19">
        <v>249885.15999999997</v>
      </c>
      <c r="I15" s="13"/>
      <c r="J15" s="18" t="s">
        <v>7</v>
      </c>
      <c r="K15" s="20">
        <v>89.7</v>
      </c>
      <c r="L15" s="20">
        <v>10.3</v>
      </c>
      <c r="M15" s="20">
        <v>100</v>
      </c>
      <c r="N15" s="11"/>
      <c r="O15" s="11"/>
      <c r="P15" s="12"/>
    </row>
    <row r="16" spans="2:16" x14ac:dyDescent="0.2">
      <c r="B16" s="10"/>
      <c r="C16" s="11"/>
      <c r="E16" s="18" t="s">
        <v>8</v>
      </c>
      <c r="F16" s="19">
        <v>377346.41</v>
      </c>
      <c r="G16" s="19">
        <v>61864.11</v>
      </c>
      <c r="H16" s="19">
        <v>439210.51999999996</v>
      </c>
      <c r="I16" s="13"/>
      <c r="J16" s="18" t="s">
        <v>8</v>
      </c>
      <c r="K16" s="20">
        <v>85.91</v>
      </c>
      <c r="L16" s="20">
        <v>14.09</v>
      </c>
      <c r="M16" s="20">
        <v>100</v>
      </c>
      <c r="N16" s="11"/>
      <c r="O16" s="11"/>
      <c r="P16" s="12"/>
    </row>
    <row r="17" spans="2:16" x14ac:dyDescent="0.2">
      <c r="B17" s="10"/>
      <c r="C17" s="11"/>
      <c r="E17" s="18" t="s">
        <v>9</v>
      </c>
      <c r="F17" s="19">
        <v>256172.06</v>
      </c>
      <c r="G17" s="19">
        <v>148308.76</v>
      </c>
      <c r="H17" s="19">
        <v>404480.82</v>
      </c>
      <c r="I17" s="13"/>
      <c r="J17" s="18" t="s">
        <v>9</v>
      </c>
      <c r="K17" s="20">
        <v>63.33</v>
      </c>
      <c r="L17" s="20">
        <v>36.67</v>
      </c>
      <c r="M17" s="20">
        <v>100</v>
      </c>
      <c r="N17" s="11"/>
      <c r="O17" s="11"/>
      <c r="P17" s="12"/>
    </row>
    <row r="18" spans="2:16" x14ac:dyDescent="0.2">
      <c r="B18" s="10"/>
      <c r="C18" s="11"/>
      <c r="E18" s="18" t="s">
        <v>10</v>
      </c>
      <c r="F18" s="19">
        <v>558654.82999999996</v>
      </c>
      <c r="G18" s="19">
        <v>120054.75</v>
      </c>
      <c r="H18" s="19">
        <v>678709.58</v>
      </c>
      <c r="I18" s="13"/>
      <c r="J18" s="18" t="s">
        <v>10</v>
      </c>
      <c r="K18" s="20">
        <v>82.31</v>
      </c>
      <c r="L18" s="20">
        <v>17.690000000000001</v>
      </c>
      <c r="M18" s="20">
        <v>100</v>
      </c>
      <c r="N18" s="11"/>
      <c r="O18" s="11"/>
      <c r="P18" s="12"/>
    </row>
    <row r="19" spans="2:16" x14ac:dyDescent="0.2">
      <c r="B19" s="10"/>
      <c r="C19" s="11"/>
      <c r="E19" s="18" t="s">
        <v>11</v>
      </c>
      <c r="F19" s="19">
        <v>688559.25</v>
      </c>
      <c r="G19" s="19">
        <v>209695.4</v>
      </c>
      <c r="H19" s="19">
        <v>898254.65</v>
      </c>
      <c r="I19" s="13"/>
      <c r="J19" s="18" t="s">
        <v>11</v>
      </c>
      <c r="K19" s="20">
        <v>76.66</v>
      </c>
      <c r="L19" s="20">
        <v>23.34</v>
      </c>
      <c r="M19" s="20">
        <v>100</v>
      </c>
      <c r="N19" s="11"/>
      <c r="O19" s="11"/>
      <c r="P19" s="12"/>
    </row>
    <row r="20" spans="2:16" x14ac:dyDescent="0.2">
      <c r="B20" s="10"/>
      <c r="C20" s="11"/>
      <c r="E20" s="18" t="s">
        <v>12</v>
      </c>
      <c r="F20" s="19">
        <v>488965.71</v>
      </c>
      <c r="G20" s="19">
        <v>128322.38</v>
      </c>
      <c r="H20" s="19">
        <v>617288.09000000008</v>
      </c>
      <c r="I20" s="13"/>
      <c r="J20" s="18" t="s">
        <v>12</v>
      </c>
      <c r="K20" s="20">
        <v>79.209999999999994</v>
      </c>
      <c r="L20" s="20">
        <v>20.79</v>
      </c>
      <c r="M20" s="20">
        <v>100</v>
      </c>
      <c r="N20" s="11"/>
      <c r="O20" s="11"/>
      <c r="P20" s="12"/>
    </row>
    <row r="21" spans="2:16" x14ac:dyDescent="0.2">
      <c r="B21" s="10"/>
      <c r="C21" s="11"/>
      <c r="E21" s="18" t="s">
        <v>13</v>
      </c>
      <c r="F21" s="19">
        <v>2924790.9</v>
      </c>
      <c r="G21" s="19">
        <v>1922020.97</v>
      </c>
      <c r="H21" s="19">
        <v>4846811.87</v>
      </c>
      <c r="I21" s="13"/>
      <c r="J21" s="18" t="s">
        <v>13</v>
      </c>
      <c r="K21" s="20">
        <v>60.34</v>
      </c>
      <c r="L21" s="20">
        <v>39.659999999999997</v>
      </c>
      <c r="M21" s="20">
        <v>100</v>
      </c>
      <c r="N21" s="11"/>
      <c r="O21" s="11"/>
      <c r="P21" s="12"/>
    </row>
    <row r="22" spans="2:16" x14ac:dyDescent="0.2">
      <c r="B22" s="10"/>
      <c r="C22" s="11"/>
      <c r="E22" s="18" t="s">
        <v>14</v>
      </c>
      <c r="F22" s="19">
        <v>414856.85</v>
      </c>
      <c r="G22" s="19">
        <v>84309.06</v>
      </c>
      <c r="H22" s="19">
        <v>499165.91</v>
      </c>
      <c r="I22" s="13"/>
      <c r="J22" s="18" t="s">
        <v>14</v>
      </c>
      <c r="K22" s="20">
        <v>83.11</v>
      </c>
      <c r="L22" s="20">
        <v>16.89</v>
      </c>
      <c r="M22" s="20">
        <v>100</v>
      </c>
      <c r="N22" s="11"/>
      <c r="O22" s="11"/>
      <c r="P22" s="12"/>
    </row>
    <row r="23" spans="2:16" x14ac:dyDescent="0.2">
      <c r="B23" s="10"/>
      <c r="C23" s="11"/>
      <c r="E23" s="18" t="s">
        <v>15</v>
      </c>
      <c r="F23" s="19">
        <v>56051.86</v>
      </c>
      <c r="G23" s="19">
        <v>18981.78</v>
      </c>
      <c r="H23" s="19">
        <v>75033.64</v>
      </c>
      <c r="I23" s="13"/>
      <c r="J23" s="18" t="s">
        <v>15</v>
      </c>
      <c r="K23" s="20">
        <v>74.7</v>
      </c>
      <c r="L23" s="20">
        <v>25.3</v>
      </c>
      <c r="M23" s="20">
        <v>100</v>
      </c>
      <c r="N23" s="11"/>
      <c r="O23" s="11"/>
      <c r="P23" s="12"/>
    </row>
    <row r="24" spans="2:16" x14ac:dyDescent="0.2">
      <c r="B24" s="10"/>
      <c r="C24" s="11"/>
      <c r="E24" s="18" t="s">
        <v>16</v>
      </c>
      <c r="F24" s="19">
        <v>66453.83</v>
      </c>
      <c r="G24" s="19">
        <v>34131.699999999997</v>
      </c>
      <c r="H24" s="19">
        <v>100585.53</v>
      </c>
      <c r="I24" s="13"/>
      <c r="J24" s="18" t="s">
        <v>16</v>
      </c>
      <c r="K24" s="20">
        <v>66.069999999999993</v>
      </c>
      <c r="L24" s="20">
        <v>33.93</v>
      </c>
      <c r="M24" s="20">
        <v>100</v>
      </c>
      <c r="N24" s="11"/>
      <c r="O24" s="11"/>
      <c r="P24" s="12"/>
    </row>
    <row r="25" spans="2:16" x14ac:dyDescent="0.2">
      <c r="B25" s="10"/>
      <c r="C25" s="11"/>
      <c r="E25" s="18" t="s">
        <v>17</v>
      </c>
      <c r="F25" s="19">
        <v>122542.19</v>
      </c>
      <c r="G25" s="19">
        <v>30928.62</v>
      </c>
      <c r="H25" s="19">
        <v>153470.81</v>
      </c>
      <c r="I25" s="13"/>
      <c r="J25" s="18" t="s">
        <v>17</v>
      </c>
      <c r="K25" s="20">
        <v>79.849999999999994</v>
      </c>
      <c r="L25" s="20">
        <v>20.149999999999999</v>
      </c>
      <c r="M25" s="20">
        <v>100</v>
      </c>
      <c r="N25" s="11"/>
      <c r="O25" s="11"/>
      <c r="P25" s="12"/>
    </row>
    <row r="26" spans="2:16" x14ac:dyDescent="0.2">
      <c r="B26" s="10"/>
      <c r="C26" s="11"/>
      <c r="E26" s="18" t="s">
        <v>18</v>
      </c>
      <c r="F26" s="19">
        <v>705512.2</v>
      </c>
      <c r="G26" s="19">
        <v>163767.79999999999</v>
      </c>
      <c r="H26" s="19">
        <v>869280</v>
      </c>
      <c r="I26" s="13"/>
      <c r="J26" s="18" t="s">
        <v>18</v>
      </c>
      <c r="K26" s="20">
        <v>81.16</v>
      </c>
      <c r="L26" s="20">
        <v>18.84</v>
      </c>
      <c r="M26" s="20">
        <v>100</v>
      </c>
      <c r="N26" s="11"/>
      <c r="O26" s="11"/>
      <c r="P26" s="12"/>
    </row>
    <row r="27" spans="2:16" x14ac:dyDescent="0.2">
      <c r="B27" s="10"/>
      <c r="C27" s="11"/>
      <c r="E27" s="18" t="s">
        <v>19</v>
      </c>
      <c r="F27" s="19">
        <v>694000.52</v>
      </c>
      <c r="G27" s="19">
        <v>86904.13</v>
      </c>
      <c r="H27" s="19">
        <v>780904.65</v>
      </c>
      <c r="I27" s="13"/>
      <c r="J27" s="18" t="s">
        <v>19</v>
      </c>
      <c r="K27" s="20">
        <v>88.87</v>
      </c>
      <c r="L27" s="20">
        <v>11.13</v>
      </c>
      <c r="M27" s="20">
        <v>100</v>
      </c>
      <c r="N27" s="11"/>
      <c r="O27" s="11"/>
      <c r="P27" s="12"/>
    </row>
    <row r="28" spans="2:16" x14ac:dyDescent="0.2">
      <c r="B28" s="10"/>
      <c r="C28" s="11"/>
      <c r="E28" s="18" t="s">
        <v>20</v>
      </c>
      <c r="F28" s="19">
        <v>361175.94</v>
      </c>
      <c r="G28" s="19">
        <v>68294.179999999993</v>
      </c>
      <c r="H28" s="19">
        <v>429470.12</v>
      </c>
      <c r="I28" s="13"/>
      <c r="J28" s="18" t="s">
        <v>20</v>
      </c>
      <c r="K28" s="20">
        <v>84.1</v>
      </c>
      <c r="L28" s="20">
        <v>15.9</v>
      </c>
      <c r="M28" s="20">
        <v>100</v>
      </c>
      <c r="N28" s="11"/>
      <c r="O28" s="11"/>
      <c r="P28" s="12"/>
    </row>
    <row r="29" spans="2:16" x14ac:dyDescent="0.2">
      <c r="B29" s="10"/>
      <c r="C29" s="11"/>
      <c r="E29" s="18" t="s">
        <v>21</v>
      </c>
      <c r="F29" s="19">
        <v>119212.47</v>
      </c>
      <c r="G29" s="19">
        <v>53376.69</v>
      </c>
      <c r="H29" s="19">
        <v>172589.16</v>
      </c>
      <c r="I29" s="13"/>
      <c r="J29" s="18" t="s">
        <v>21</v>
      </c>
      <c r="K29" s="20">
        <v>69.069999999999993</v>
      </c>
      <c r="L29" s="20">
        <v>30.93</v>
      </c>
      <c r="M29" s="20">
        <v>100</v>
      </c>
      <c r="N29" s="11"/>
      <c r="O29" s="11"/>
      <c r="P29" s="12"/>
    </row>
    <row r="30" spans="2:16" x14ac:dyDescent="0.2">
      <c r="B30" s="10"/>
      <c r="C30" s="11"/>
      <c r="E30" s="18" t="s">
        <v>22</v>
      </c>
      <c r="F30" s="19">
        <v>96918.399999999994</v>
      </c>
      <c r="G30" s="19">
        <v>26713.59</v>
      </c>
      <c r="H30" s="19">
        <v>123631.98999999999</v>
      </c>
      <c r="I30" s="13"/>
      <c r="J30" s="18" t="s">
        <v>22</v>
      </c>
      <c r="K30" s="20">
        <v>78.39</v>
      </c>
      <c r="L30" s="20">
        <v>21.61</v>
      </c>
      <c r="M30" s="20">
        <v>100</v>
      </c>
      <c r="N30" s="11"/>
      <c r="O30" s="11"/>
      <c r="P30" s="12"/>
    </row>
    <row r="31" spans="2:16" x14ac:dyDescent="0.2">
      <c r="B31" s="10"/>
      <c r="C31" s="11"/>
      <c r="E31" s="18" t="s">
        <v>23</v>
      </c>
      <c r="F31" s="19">
        <v>210296.72</v>
      </c>
      <c r="G31" s="19">
        <v>49053.03</v>
      </c>
      <c r="H31" s="19">
        <v>259349.75</v>
      </c>
      <c r="I31" s="13"/>
      <c r="J31" s="18" t="s">
        <v>23</v>
      </c>
      <c r="K31" s="20">
        <v>81.09</v>
      </c>
      <c r="L31" s="20">
        <v>18.91</v>
      </c>
      <c r="M31" s="20">
        <v>100</v>
      </c>
      <c r="N31" s="11"/>
      <c r="O31" s="11"/>
      <c r="P31" s="12"/>
    </row>
    <row r="32" spans="2:16" x14ac:dyDescent="0.2">
      <c r="B32" s="10"/>
      <c r="C32" s="11"/>
      <c r="E32" s="22" t="s">
        <v>35</v>
      </c>
      <c r="F32" s="23">
        <v>11559507.069999998</v>
      </c>
      <c r="G32" s="23">
        <v>4124109.189999999</v>
      </c>
      <c r="H32" s="23">
        <v>15683616.26</v>
      </c>
      <c r="I32" s="13"/>
      <c r="J32" s="22" t="s">
        <v>35</v>
      </c>
      <c r="K32" s="24">
        <v>73.7</v>
      </c>
      <c r="L32" s="24">
        <v>26.3</v>
      </c>
      <c r="M32" s="24">
        <v>100</v>
      </c>
      <c r="N32" s="11"/>
      <c r="O32" s="11"/>
      <c r="P32" s="12"/>
    </row>
    <row r="33" spans="2:16" x14ac:dyDescent="0.2">
      <c r="B33" s="10"/>
      <c r="C33" s="11"/>
      <c r="E33" s="13" t="s">
        <v>36</v>
      </c>
      <c r="F33" s="13"/>
      <c r="G33" s="13"/>
      <c r="H33" s="13"/>
      <c r="I33" s="13"/>
      <c r="N33" s="11"/>
      <c r="O33" s="11"/>
      <c r="P33" s="12"/>
    </row>
    <row r="34" spans="2:16" x14ac:dyDescent="0.2">
      <c r="B34" s="10"/>
      <c r="C34" s="11"/>
      <c r="D34" s="11"/>
      <c r="E34" s="11"/>
      <c r="F34" s="56">
        <f>+F32-F21-F13</f>
        <v>8347497.7799999984</v>
      </c>
      <c r="G34" s="56">
        <f>+G32-G21-G13</f>
        <v>1985176.8099999989</v>
      </c>
      <c r="H34" s="56">
        <f>+H32-H21-H13</f>
        <v>10332674.59</v>
      </c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0"/>
      <c r="C35" s="11"/>
      <c r="D35" s="11"/>
      <c r="E35" s="11"/>
      <c r="F35" s="124">
        <f>+F34/H34*100</f>
        <v>80.787386724427932</v>
      </c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2:16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</sheetData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C10" sqref="C10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6" ht="12" customHeight="1" x14ac:dyDescent="0.2">
      <c r="B1" s="131" t="s">
        <v>107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6" ht="15" x14ac:dyDescent="0.25">
      <c r="B4" s="17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16" x14ac:dyDescent="0.2">
      <c r="B6" s="10"/>
      <c r="C6" s="11"/>
      <c r="E6" s="21" t="s">
        <v>25</v>
      </c>
      <c r="F6" s="21" t="s">
        <v>31</v>
      </c>
      <c r="G6" s="21" t="s">
        <v>32</v>
      </c>
      <c r="H6" s="21" t="s">
        <v>33</v>
      </c>
      <c r="I6" s="13"/>
      <c r="J6" s="21" t="s">
        <v>25</v>
      </c>
      <c r="K6" s="21" t="s">
        <v>31</v>
      </c>
      <c r="L6" s="21" t="s">
        <v>32</v>
      </c>
      <c r="M6" s="21" t="s">
        <v>33</v>
      </c>
      <c r="N6" s="11"/>
      <c r="O6" s="11"/>
      <c r="P6" s="12"/>
    </row>
    <row r="7" spans="2:16" x14ac:dyDescent="0.2">
      <c r="B7" s="10"/>
      <c r="C7" s="11"/>
      <c r="E7" s="18" t="s">
        <v>0</v>
      </c>
      <c r="F7" s="19">
        <v>196024.25</v>
      </c>
      <c r="G7" s="19">
        <v>27695.25</v>
      </c>
      <c r="H7" s="19">
        <v>223719.5</v>
      </c>
      <c r="I7" s="13"/>
      <c r="J7" s="18" t="s">
        <v>0</v>
      </c>
      <c r="K7" s="20">
        <v>87.62</v>
      </c>
      <c r="L7" s="20">
        <v>12.38</v>
      </c>
      <c r="M7" s="20">
        <v>100</v>
      </c>
      <c r="N7" s="11"/>
      <c r="O7" s="11"/>
      <c r="P7" s="12"/>
    </row>
    <row r="8" spans="2:16" x14ac:dyDescent="0.2">
      <c r="B8" s="10"/>
      <c r="C8" s="11"/>
      <c r="E8" s="18" t="s">
        <v>1</v>
      </c>
      <c r="F8" s="19">
        <v>484958.79</v>
      </c>
      <c r="G8" s="19">
        <v>123630.41</v>
      </c>
      <c r="H8" s="19">
        <v>608589.19999999995</v>
      </c>
      <c r="I8" s="13"/>
      <c r="J8" s="18" t="s">
        <v>1</v>
      </c>
      <c r="K8" s="20">
        <v>79.69</v>
      </c>
      <c r="L8" s="20">
        <v>20.309999999999999</v>
      </c>
      <c r="M8" s="20">
        <v>100</v>
      </c>
      <c r="N8" s="11"/>
      <c r="O8" s="11"/>
      <c r="P8" s="12"/>
    </row>
    <row r="9" spans="2:16" x14ac:dyDescent="0.2">
      <c r="B9" s="10"/>
      <c r="C9" s="11"/>
      <c r="E9" s="18" t="s">
        <v>2</v>
      </c>
      <c r="F9" s="19">
        <v>219922.59</v>
      </c>
      <c r="G9" s="19">
        <v>32542.07</v>
      </c>
      <c r="H9" s="19">
        <v>252464.66</v>
      </c>
      <c r="I9" s="13"/>
      <c r="J9" s="18" t="s">
        <v>2</v>
      </c>
      <c r="K9" s="20">
        <v>87.11</v>
      </c>
      <c r="L9" s="20">
        <v>12.89</v>
      </c>
      <c r="M9" s="20">
        <v>100</v>
      </c>
      <c r="N9" s="11"/>
      <c r="O9" s="11"/>
      <c r="P9" s="12"/>
    </row>
    <row r="10" spans="2:16" x14ac:dyDescent="0.2">
      <c r="B10" s="10"/>
      <c r="C10" s="11"/>
      <c r="E10" s="18" t="s">
        <v>3</v>
      </c>
      <c r="F10" s="19">
        <v>451840.79</v>
      </c>
      <c r="G10" s="19">
        <v>217480.1</v>
      </c>
      <c r="H10" s="19">
        <v>669320.89</v>
      </c>
      <c r="I10" s="13"/>
      <c r="J10" s="18" t="s">
        <v>3</v>
      </c>
      <c r="K10" s="20">
        <v>67.510000000000005</v>
      </c>
      <c r="L10" s="20">
        <v>32.49</v>
      </c>
      <c r="M10" s="20">
        <v>100</v>
      </c>
      <c r="N10" s="11"/>
      <c r="O10" s="11"/>
      <c r="P10" s="12"/>
    </row>
    <row r="11" spans="2:16" x14ac:dyDescent="0.2">
      <c r="B11" s="10"/>
      <c r="C11" s="11"/>
      <c r="E11" s="18" t="s">
        <v>4</v>
      </c>
      <c r="F11" s="19">
        <v>316152.65999999997</v>
      </c>
      <c r="G11" s="19">
        <v>38137.18</v>
      </c>
      <c r="H11" s="19">
        <v>354289.83999999997</v>
      </c>
      <c r="I11" s="13"/>
      <c r="J11" s="18" t="s">
        <v>4</v>
      </c>
      <c r="K11" s="20">
        <v>89.24</v>
      </c>
      <c r="L11" s="20">
        <v>10.76</v>
      </c>
      <c r="M11" s="20">
        <v>100</v>
      </c>
      <c r="N11" s="11"/>
      <c r="O11" s="11"/>
      <c r="P11" s="12"/>
    </row>
    <row r="12" spans="2:16" x14ac:dyDescent="0.2">
      <c r="B12" s="10"/>
      <c r="C12" s="11"/>
      <c r="E12" s="18" t="s">
        <v>5</v>
      </c>
      <c r="F12" s="19">
        <v>700237.83</v>
      </c>
      <c r="G12" s="19">
        <v>95701.79</v>
      </c>
      <c r="H12" s="19">
        <v>795939.62</v>
      </c>
      <c r="I12" s="13"/>
      <c r="J12" s="18" t="s">
        <v>5</v>
      </c>
      <c r="K12" s="20">
        <v>87.98</v>
      </c>
      <c r="L12" s="20">
        <v>12.02</v>
      </c>
      <c r="M12" s="20">
        <v>100</v>
      </c>
      <c r="N12" s="11"/>
      <c r="O12" s="11"/>
      <c r="P12" s="12"/>
    </row>
    <row r="13" spans="2:16" x14ac:dyDescent="0.2">
      <c r="B13" s="10"/>
      <c r="C13" s="11"/>
      <c r="E13" s="18" t="s">
        <v>26</v>
      </c>
      <c r="F13" s="19">
        <v>273465.21000000002</v>
      </c>
      <c r="G13" s="19">
        <v>230731.29</v>
      </c>
      <c r="H13" s="19">
        <v>504196.5</v>
      </c>
      <c r="I13" s="13"/>
      <c r="J13" s="18" t="s">
        <v>26</v>
      </c>
      <c r="K13" s="20">
        <v>54.24</v>
      </c>
      <c r="L13" s="20">
        <v>45.76</v>
      </c>
      <c r="M13" s="20">
        <v>100</v>
      </c>
      <c r="N13" s="11"/>
      <c r="O13" s="11"/>
      <c r="P13" s="12"/>
    </row>
    <row r="14" spans="2:16" x14ac:dyDescent="0.2">
      <c r="B14" s="10"/>
      <c r="C14" s="11"/>
      <c r="E14" s="18" t="s">
        <v>6</v>
      </c>
      <c r="F14" s="19">
        <v>598155.98</v>
      </c>
      <c r="G14" s="19">
        <v>134752.78</v>
      </c>
      <c r="H14" s="19">
        <v>732908.76</v>
      </c>
      <c r="I14" s="13"/>
      <c r="J14" s="18" t="s">
        <v>6</v>
      </c>
      <c r="K14" s="20">
        <v>81.61</v>
      </c>
      <c r="L14" s="20">
        <v>18.39</v>
      </c>
      <c r="M14" s="20">
        <v>100</v>
      </c>
      <c r="N14" s="11"/>
      <c r="O14" s="11"/>
      <c r="P14" s="12"/>
    </row>
    <row r="15" spans="2:16" x14ac:dyDescent="0.2">
      <c r="B15" s="10"/>
      <c r="C15" s="11"/>
      <c r="E15" s="18" t="s">
        <v>7</v>
      </c>
      <c r="F15" s="19">
        <v>236851.19</v>
      </c>
      <c r="G15" s="19">
        <v>22335.439999999999</v>
      </c>
      <c r="H15" s="19">
        <v>259186.63</v>
      </c>
      <c r="I15" s="13"/>
      <c r="J15" s="18" t="s">
        <v>7</v>
      </c>
      <c r="K15" s="20">
        <v>91.38</v>
      </c>
      <c r="L15" s="20">
        <v>8.6199999999999992</v>
      </c>
      <c r="M15" s="20">
        <v>100</v>
      </c>
      <c r="N15" s="11"/>
      <c r="O15" s="11"/>
      <c r="P15" s="12"/>
    </row>
    <row r="16" spans="2:16" x14ac:dyDescent="0.2">
      <c r="B16" s="10"/>
      <c r="C16" s="11"/>
      <c r="E16" s="18" t="s">
        <v>8</v>
      </c>
      <c r="F16" s="19">
        <v>389140.88</v>
      </c>
      <c r="G16" s="19">
        <v>61825.4</v>
      </c>
      <c r="H16" s="19">
        <v>450966.28</v>
      </c>
      <c r="I16" s="13"/>
      <c r="J16" s="18" t="s">
        <v>8</v>
      </c>
      <c r="K16" s="20">
        <v>86.29</v>
      </c>
      <c r="L16" s="20">
        <v>13.71</v>
      </c>
      <c r="M16" s="20">
        <v>100</v>
      </c>
      <c r="N16" s="11"/>
      <c r="O16" s="11"/>
      <c r="P16" s="12"/>
    </row>
    <row r="17" spans="2:16" x14ac:dyDescent="0.2">
      <c r="B17" s="10"/>
      <c r="C17" s="11"/>
      <c r="E17" s="18" t="s">
        <v>9</v>
      </c>
      <c r="F17" s="19">
        <v>257148.1</v>
      </c>
      <c r="G17" s="19">
        <v>147347.54</v>
      </c>
      <c r="H17" s="19">
        <v>404495.64</v>
      </c>
      <c r="I17" s="13"/>
      <c r="J17" s="18" t="s">
        <v>9</v>
      </c>
      <c r="K17" s="20">
        <v>63.57</v>
      </c>
      <c r="L17" s="20">
        <v>36.43</v>
      </c>
      <c r="M17" s="20">
        <v>100</v>
      </c>
      <c r="N17" s="11"/>
      <c r="O17" s="11"/>
      <c r="P17" s="12"/>
    </row>
    <row r="18" spans="2:16" x14ac:dyDescent="0.2">
      <c r="B18" s="10"/>
      <c r="C18" s="11"/>
      <c r="E18" s="18" t="s">
        <v>10</v>
      </c>
      <c r="F18" s="19">
        <v>567924.09</v>
      </c>
      <c r="G18" s="19">
        <v>117550.13</v>
      </c>
      <c r="H18" s="19">
        <v>685474.22</v>
      </c>
      <c r="I18" s="13"/>
      <c r="J18" s="18" t="s">
        <v>10</v>
      </c>
      <c r="K18" s="20">
        <v>82.85</v>
      </c>
      <c r="L18" s="20">
        <v>17.149999999999999</v>
      </c>
      <c r="M18" s="20">
        <v>100</v>
      </c>
      <c r="N18" s="11"/>
      <c r="O18" s="11"/>
      <c r="P18" s="12"/>
    </row>
    <row r="19" spans="2:16" x14ac:dyDescent="0.2">
      <c r="B19" s="10"/>
      <c r="C19" s="11"/>
      <c r="E19" s="18" t="s">
        <v>11</v>
      </c>
      <c r="F19" s="19">
        <v>681819.69</v>
      </c>
      <c r="G19" s="19">
        <v>230034.51</v>
      </c>
      <c r="H19" s="19">
        <v>911854.2</v>
      </c>
      <c r="I19" s="13"/>
      <c r="J19" s="18" t="s">
        <v>11</v>
      </c>
      <c r="K19" s="20">
        <v>74.77</v>
      </c>
      <c r="L19" s="20">
        <v>25.23</v>
      </c>
      <c r="M19" s="20">
        <v>100</v>
      </c>
      <c r="N19" s="11"/>
      <c r="O19" s="11"/>
      <c r="P19" s="12"/>
    </row>
    <row r="20" spans="2:16" x14ac:dyDescent="0.2">
      <c r="B20" s="10"/>
      <c r="C20" s="11"/>
      <c r="E20" s="18" t="s">
        <v>12</v>
      </c>
      <c r="F20" s="19">
        <v>477279.63</v>
      </c>
      <c r="G20" s="19">
        <v>125630.04</v>
      </c>
      <c r="H20" s="19">
        <v>602909.67000000004</v>
      </c>
      <c r="I20" s="13"/>
      <c r="J20" s="18" t="s">
        <v>12</v>
      </c>
      <c r="K20" s="20">
        <v>79.16</v>
      </c>
      <c r="L20" s="20">
        <v>20.84</v>
      </c>
      <c r="M20" s="20">
        <v>100</v>
      </c>
      <c r="N20" s="11"/>
      <c r="O20" s="11"/>
      <c r="P20" s="12"/>
    </row>
    <row r="21" spans="2:16" x14ac:dyDescent="0.2">
      <c r="B21" s="10"/>
      <c r="C21" s="11"/>
      <c r="E21" s="18" t="s">
        <v>13</v>
      </c>
      <c r="F21" s="19">
        <v>2755403.54</v>
      </c>
      <c r="G21" s="19">
        <v>2072718.9</v>
      </c>
      <c r="H21" s="19">
        <v>4828122.4399999995</v>
      </c>
      <c r="I21" s="13"/>
      <c r="J21" s="18" t="s">
        <v>13</v>
      </c>
      <c r="K21" s="20">
        <v>57.07</v>
      </c>
      <c r="L21" s="20">
        <v>42.93</v>
      </c>
      <c r="M21" s="20">
        <v>100</v>
      </c>
      <c r="N21" s="11"/>
      <c r="O21" s="11"/>
      <c r="P21" s="12"/>
    </row>
    <row r="22" spans="2:16" x14ac:dyDescent="0.2">
      <c r="B22" s="10"/>
      <c r="C22" s="11"/>
      <c r="E22" s="18" t="s">
        <v>14</v>
      </c>
      <c r="F22" s="19">
        <v>404219.71</v>
      </c>
      <c r="G22" s="19">
        <v>89252.44</v>
      </c>
      <c r="H22" s="19">
        <v>493472.15</v>
      </c>
      <c r="I22" s="13"/>
      <c r="J22" s="18" t="s">
        <v>14</v>
      </c>
      <c r="K22" s="20">
        <v>81.91</v>
      </c>
      <c r="L22" s="20">
        <v>18.09</v>
      </c>
      <c r="M22" s="20">
        <v>100</v>
      </c>
      <c r="N22" s="11"/>
      <c r="O22" s="11"/>
      <c r="P22" s="12"/>
    </row>
    <row r="23" spans="2:16" x14ac:dyDescent="0.2">
      <c r="B23" s="10"/>
      <c r="C23" s="11"/>
      <c r="E23" s="18" t="s">
        <v>15</v>
      </c>
      <c r="F23" s="19">
        <v>57476.67</v>
      </c>
      <c r="G23" s="19">
        <v>18432.89</v>
      </c>
      <c r="H23" s="19">
        <v>75909.56</v>
      </c>
      <c r="I23" s="13"/>
      <c r="J23" s="18" t="s">
        <v>15</v>
      </c>
      <c r="K23" s="20">
        <v>75.72</v>
      </c>
      <c r="L23" s="20">
        <v>24.28</v>
      </c>
      <c r="M23" s="20">
        <v>100</v>
      </c>
      <c r="N23" s="11"/>
      <c r="O23" s="11"/>
      <c r="P23" s="12"/>
    </row>
    <row r="24" spans="2:16" x14ac:dyDescent="0.2">
      <c r="B24" s="10"/>
      <c r="C24" s="11"/>
      <c r="E24" s="18" t="s">
        <v>16</v>
      </c>
      <c r="F24" s="19">
        <v>67138.92</v>
      </c>
      <c r="G24" s="19">
        <v>33078.01</v>
      </c>
      <c r="H24" s="19">
        <v>100216.93</v>
      </c>
      <c r="I24" s="13"/>
      <c r="J24" s="18" t="s">
        <v>16</v>
      </c>
      <c r="K24" s="20">
        <v>66.989999999999995</v>
      </c>
      <c r="L24" s="20">
        <v>33.01</v>
      </c>
      <c r="M24" s="20">
        <v>100</v>
      </c>
      <c r="N24" s="11"/>
      <c r="O24" s="11"/>
      <c r="P24" s="12"/>
    </row>
    <row r="25" spans="2:16" x14ac:dyDescent="0.2">
      <c r="B25" s="10"/>
      <c r="C25" s="11"/>
      <c r="E25" s="18" t="s">
        <v>17</v>
      </c>
      <c r="F25" s="19">
        <v>120735.47</v>
      </c>
      <c r="G25" s="19">
        <v>30742.81</v>
      </c>
      <c r="H25" s="19">
        <v>151478.28</v>
      </c>
      <c r="I25" s="13"/>
      <c r="J25" s="18" t="s">
        <v>17</v>
      </c>
      <c r="K25" s="20">
        <v>79.7</v>
      </c>
      <c r="L25" s="20">
        <v>20.3</v>
      </c>
      <c r="M25" s="20">
        <v>100</v>
      </c>
      <c r="N25" s="11"/>
      <c r="O25" s="11"/>
      <c r="P25" s="12"/>
    </row>
    <row r="26" spans="2:16" x14ac:dyDescent="0.2">
      <c r="B26" s="10"/>
      <c r="C26" s="11"/>
      <c r="E26" s="18" t="s">
        <v>18</v>
      </c>
      <c r="F26" s="19">
        <v>732050.6</v>
      </c>
      <c r="G26" s="19">
        <v>158094.29999999999</v>
      </c>
      <c r="H26" s="19">
        <v>890144.89999999991</v>
      </c>
      <c r="I26" s="13"/>
      <c r="J26" s="18" t="s">
        <v>18</v>
      </c>
      <c r="K26" s="20">
        <v>82.24</v>
      </c>
      <c r="L26" s="20">
        <v>17.760000000000002</v>
      </c>
      <c r="M26" s="20">
        <v>100</v>
      </c>
      <c r="N26" s="11"/>
      <c r="O26" s="11"/>
      <c r="P26" s="12"/>
    </row>
    <row r="27" spans="2:16" x14ac:dyDescent="0.2">
      <c r="B27" s="10"/>
      <c r="C27" s="11"/>
      <c r="E27" s="18" t="s">
        <v>19</v>
      </c>
      <c r="F27" s="19">
        <v>706479.32</v>
      </c>
      <c r="G27" s="19">
        <v>89258.35</v>
      </c>
      <c r="H27" s="19">
        <v>795737.66999999993</v>
      </c>
      <c r="I27" s="13"/>
      <c r="J27" s="18" t="s">
        <v>19</v>
      </c>
      <c r="K27" s="20">
        <v>88.78</v>
      </c>
      <c r="L27" s="20">
        <v>11.22</v>
      </c>
      <c r="M27" s="20">
        <v>100</v>
      </c>
      <c r="N27" s="11"/>
      <c r="O27" s="11"/>
      <c r="P27" s="12"/>
    </row>
    <row r="28" spans="2:16" x14ac:dyDescent="0.2">
      <c r="B28" s="10"/>
      <c r="C28" s="11"/>
      <c r="E28" s="18" t="s">
        <v>20</v>
      </c>
      <c r="F28" s="19">
        <v>368161.47</v>
      </c>
      <c r="G28" s="19">
        <v>62625.64</v>
      </c>
      <c r="H28" s="19">
        <v>430787.11</v>
      </c>
      <c r="I28" s="13"/>
      <c r="J28" s="18" t="s">
        <v>20</v>
      </c>
      <c r="K28" s="20">
        <v>85.46</v>
      </c>
      <c r="L28" s="20">
        <v>14.54</v>
      </c>
      <c r="M28" s="20">
        <v>100</v>
      </c>
      <c r="N28" s="11"/>
      <c r="O28" s="11"/>
      <c r="P28" s="12"/>
    </row>
    <row r="29" spans="2:16" x14ac:dyDescent="0.2">
      <c r="B29" s="10"/>
      <c r="C29" s="11"/>
      <c r="E29" s="18" t="s">
        <v>21</v>
      </c>
      <c r="F29" s="19">
        <v>126609.47</v>
      </c>
      <c r="G29" s="19">
        <v>51390.879999999997</v>
      </c>
      <c r="H29" s="19">
        <v>178000.35</v>
      </c>
      <c r="I29" s="13"/>
      <c r="J29" s="18" t="s">
        <v>21</v>
      </c>
      <c r="K29" s="20">
        <v>71.13</v>
      </c>
      <c r="L29" s="20">
        <v>28.87</v>
      </c>
      <c r="M29" s="20">
        <v>100</v>
      </c>
      <c r="N29" s="11"/>
      <c r="O29" s="11"/>
      <c r="P29" s="12"/>
    </row>
    <row r="30" spans="2:16" x14ac:dyDescent="0.2">
      <c r="B30" s="10"/>
      <c r="C30" s="11"/>
      <c r="E30" s="18" t="s">
        <v>22</v>
      </c>
      <c r="F30" s="19">
        <v>96935.06</v>
      </c>
      <c r="G30" s="19">
        <v>28118.23</v>
      </c>
      <c r="H30" s="19">
        <v>125053.29</v>
      </c>
      <c r="I30" s="13"/>
      <c r="J30" s="18" t="s">
        <v>22</v>
      </c>
      <c r="K30" s="20">
        <v>77.52</v>
      </c>
      <c r="L30" s="20">
        <v>22.48</v>
      </c>
      <c r="M30" s="20">
        <v>100</v>
      </c>
      <c r="N30" s="11"/>
      <c r="O30" s="11"/>
      <c r="P30" s="12"/>
    </row>
    <row r="31" spans="2:16" x14ac:dyDescent="0.2">
      <c r="B31" s="10"/>
      <c r="C31" s="11"/>
      <c r="E31" s="18" t="s">
        <v>23</v>
      </c>
      <c r="F31" s="19">
        <v>219568.92</v>
      </c>
      <c r="G31" s="19">
        <v>52078.18</v>
      </c>
      <c r="H31" s="19">
        <v>271647.10000000003</v>
      </c>
      <c r="I31" s="13"/>
      <c r="J31" s="18" t="s">
        <v>23</v>
      </c>
      <c r="K31" s="20">
        <v>80.83</v>
      </c>
      <c r="L31" s="20">
        <v>19.170000000000002</v>
      </c>
      <c r="M31" s="20">
        <v>100</v>
      </c>
      <c r="N31" s="11"/>
      <c r="O31" s="11"/>
      <c r="P31" s="12"/>
    </row>
    <row r="32" spans="2:16" x14ac:dyDescent="0.2">
      <c r="B32" s="10"/>
      <c r="C32" s="11"/>
      <c r="E32" s="22" t="s">
        <v>35</v>
      </c>
      <c r="F32" s="25">
        <f t="shared" ref="F32:G32" si="0">SUM(F7:F31)</f>
        <v>11505700.830000002</v>
      </c>
      <c r="G32" s="25">
        <f t="shared" si="0"/>
        <v>4291184.5600000005</v>
      </c>
      <c r="H32" s="25">
        <f t="shared" ref="H32" si="1">SUM(H7:H31)</f>
        <v>15796885.389999997</v>
      </c>
      <c r="I32" s="13"/>
      <c r="J32" s="22" t="s">
        <v>35</v>
      </c>
      <c r="K32" s="24">
        <v>72.84</v>
      </c>
      <c r="L32" s="24">
        <v>27.16</v>
      </c>
      <c r="M32" s="24">
        <v>100</v>
      </c>
      <c r="N32" s="11"/>
      <c r="O32" s="11"/>
      <c r="P32" s="12"/>
    </row>
    <row r="33" spans="2:16" x14ac:dyDescent="0.2">
      <c r="B33" s="10"/>
      <c r="C33" s="11"/>
      <c r="E33" s="13" t="s">
        <v>36</v>
      </c>
      <c r="F33" s="13"/>
      <c r="G33" s="13"/>
      <c r="H33" s="13"/>
      <c r="I33" s="13"/>
      <c r="N33" s="11"/>
      <c r="O33" s="11"/>
      <c r="P33" s="12"/>
    </row>
    <row r="34" spans="2:16" x14ac:dyDescent="0.2">
      <c r="B34" s="10"/>
      <c r="C34" s="11"/>
      <c r="D34" s="11"/>
      <c r="E34" s="11"/>
      <c r="F34" s="56">
        <f>+F32-F21-F13</f>
        <v>8476832.0800000019</v>
      </c>
      <c r="G34" s="56">
        <f>+G32-G21-G13</f>
        <v>1987734.3700000006</v>
      </c>
      <c r="H34" s="56">
        <f>+H32-H21-H13</f>
        <v>10464566.449999997</v>
      </c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0"/>
      <c r="C35" s="11"/>
      <c r="D35" s="11"/>
      <c r="E35" s="11"/>
      <c r="F35" s="124">
        <f>+F34/H34*100</f>
        <v>81.00509582028603</v>
      </c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2:16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</sheetData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A10" zoomScaleNormal="100" workbookViewId="0">
      <selection activeCell="H22" sqref="H22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6" ht="12" customHeight="1" x14ac:dyDescent="0.2">
      <c r="B1" s="131" t="s">
        <v>39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6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6" ht="15" x14ac:dyDescent="0.25">
      <c r="B4" s="17" t="s">
        <v>40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2:16" x14ac:dyDescent="0.2">
      <c r="B6" s="10"/>
      <c r="C6" s="11"/>
      <c r="E6" s="21" t="s">
        <v>25</v>
      </c>
      <c r="F6" s="21" t="s">
        <v>31</v>
      </c>
      <c r="G6" s="21" t="s">
        <v>32</v>
      </c>
      <c r="H6" s="21" t="s">
        <v>33</v>
      </c>
      <c r="I6" s="13"/>
      <c r="J6" s="21" t="s">
        <v>25</v>
      </c>
      <c r="K6" s="21" t="s">
        <v>31</v>
      </c>
      <c r="L6" s="21" t="s">
        <v>32</v>
      </c>
      <c r="M6" s="21" t="s">
        <v>33</v>
      </c>
      <c r="N6" s="11"/>
      <c r="O6" s="11"/>
      <c r="P6" s="12"/>
    </row>
    <row r="7" spans="2:16" x14ac:dyDescent="0.2">
      <c r="B7" s="10"/>
      <c r="C7" s="11"/>
      <c r="E7" s="18" t="s">
        <v>0</v>
      </c>
      <c r="F7" s="19">
        <v>197333.81</v>
      </c>
      <c r="G7" s="19">
        <v>29093.19</v>
      </c>
      <c r="H7" s="19">
        <v>226427</v>
      </c>
      <c r="I7" s="13"/>
      <c r="J7" s="18" t="s">
        <v>0</v>
      </c>
      <c r="K7" s="20">
        <v>87.15</v>
      </c>
      <c r="L7" s="20">
        <v>12.85</v>
      </c>
      <c r="M7" s="20">
        <v>100</v>
      </c>
      <c r="N7" s="11"/>
      <c r="O7" s="11"/>
      <c r="P7" s="12"/>
    </row>
    <row r="8" spans="2:16" x14ac:dyDescent="0.2">
      <c r="B8" s="10"/>
      <c r="C8" s="11"/>
      <c r="E8" s="18" t="s">
        <v>1</v>
      </c>
      <c r="F8" s="19">
        <v>499165.24</v>
      </c>
      <c r="G8" s="19">
        <v>109669.19</v>
      </c>
      <c r="H8" s="19">
        <v>608834.42999999993</v>
      </c>
      <c r="I8" s="13"/>
      <c r="J8" s="18" t="s">
        <v>1</v>
      </c>
      <c r="K8" s="20">
        <v>81.99</v>
      </c>
      <c r="L8" s="20">
        <v>18.010000000000002</v>
      </c>
      <c r="M8" s="20">
        <v>100</v>
      </c>
      <c r="N8" s="11"/>
      <c r="O8" s="11"/>
      <c r="P8" s="12"/>
    </row>
    <row r="9" spans="2:16" x14ac:dyDescent="0.2">
      <c r="B9" s="10"/>
      <c r="C9" s="11"/>
      <c r="E9" s="18" t="s">
        <v>2</v>
      </c>
      <c r="F9" s="19">
        <v>232979.12</v>
      </c>
      <c r="G9" s="19">
        <v>30847.33</v>
      </c>
      <c r="H9" s="19">
        <v>263826.45</v>
      </c>
      <c r="I9" s="13"/>
      <c r="J9" s="18" t="s">
        <v>2</v>
      </c>
      <c r="K9" s="20">
        <v>88.31</v>
      </c>
      <c r="L9" s="20">
        <v>11.69</v>
      </c>
      <c r="M9" s="20">
        <v>100</v>
      </c>
      <c r="N9" s="11"/>
      <c r="O9" s="11"/>
      <c r="P9" s="12"/>
    </row>
    <row r="10" spans="2:16" x14ac:dyDescent="0.2">
      <c r="B10" s="10"/>
      <c r="C10" s="11"/>
      <c r="E10" s="18" t="s">
        <v>3</v>
      </c>
      <c r="F10" s="19">
        <v>447461.86</v>
      </c>
      <c r="G10" s="19">
        <v>218508.22</v>
      </c>
      <c r="H10" s="19">
        <v>665970.07999999996</v>
      </c>
      <c r="I10" s="13"/>
      <c r="J10" s="18" t="s">
        <v>3</v>
      </c>
      <c r="K10" s="20">
        <v>67.19</v>
      </c>
      <c r="L10" s="20">
        <v>32.81</v>
      </c>
      <c r="M10" s="20">
        <v>100</v>
      </c>
      <c r="N10" s="11"/>
      <c r="O10" s="11"/>
      <c r="P10" s="12"/>
    </row>
    <row r="11" spans="2:16" x14ac:dyDescent="0.2">
      <c r="B11" s="10"/>
      <c r="C11" s="11"/>
      <c r="E11" s="18" t="s">
        <v>4</v>
      </c>
      <c r="F11" s="19">
        <v>314842.43</v>
      </c>
      <c r="G11" s="19">
        <v>36193.120000000003</v>
      </c>
      <c r="H11" s="19">
        <v>351035.55</v>
      </c>
      <c r="I11" s="13"/>
      <c r="J11" s="18" t="s">
        <v>4</v>
      </c>
      <c r="K11" s="20">
        <v>89.69</v>
      </c>
      <c r="L11" s="20">
        <v>10.31</v>
      </c>
      <c r="M11" s="20">
        <v>100</v>
      </c>
      <c r="N11" s="11"/>
      <c r="O11" s="11"/>
      <c r="P11" s="12"/>
    </row>
    <row r="12" spans="2:16" x14ac:dyDescent="0.2">
      <c r="B12" s="10"/>
      <c r="C12" s="11"/>
      <c r="E12" s="18" t="s">
        <v>5</v>
      </c>
      <c r="F12" s="19">
        <v>717083.84</v>
      </c>
      <c r="G12" s="19">
        <v>84363.46</v>
      </c>
      <c r="H12" s="19">
        <v>801447.29999999993</v>
      </c>
      <c r="I12" s="13"/>
      <c r="J12" s="18" t="s">
        <v>5</v>
      </c>
      <c r="K12" s="20">
        <v>89.47</v>
      </c>
      <c r="L12" s="20">
        <v>10.53</v>
      </c>
      <c r="M12" s="20">
        <v>100</v>
      </c>
      <c r="N12" s="11"/>
      <c r="O12" s="11"/>
      <c r="P12" s="12"/>
    </row>
    <row r="13" spans="2:16" x14ac:dyDescent="0.2">
      <c r="B13" s="10"/>
      <c r="C13" s="11"/>
      <c r="E13" s="18" t="s">
        <v>26</v>
      </c>
      <c r="F13" s="19">
        <v>274971.99</v>
      </c>
      <c r="G13" s="19">
        <v>237084.29</v>
      </c>
      <c r="H13" s="19">
        <v>512056.28</v>
      </c>
      <c r="I13" s="13"/>
      <c r="J13" s="18" t="s">
        <v>26</v>
      </c>
      <c r="K13" s="20">
        <v>53.7</v>
      </c>
      <c r="L13" s="20">
        <v>46.3</v>
      </c>
      <c r="M13" s="20">
        <v>100</v>
      </c>
      <c r="N13" s="11"/>
      <c r="O13" s="11"/>
      <c r="P13" s="12"/>
    </row>
    <row r="14" spans="2:16" x14ac:dyDescent="0.2">
      <c r="B14" s="10"/>
      <c r="C14" s="11"/>
      <c r="E14" s="18" t="s">
        <v>6</v>
      </c>
      <c r="F14" s="19">
        <v>624839.43999999994</v>
      </c>
      <c r="G14" s="19">
        <v>128029.92</v>
      </c>
      <c r="H14" s="19">
        <v>752869.36</v>
      </c>
      <c r="I14" s="13"/>
      <c r="J14" s="18" t="s">
        <v>6</v>
      </c>
      <c r="K14" s="20">
        <v>82.99</v>
      </c>
      <c r="L14" s="20">
        <v>17.010000000000002</v>
      </c>
      <c r="M14" s="20">
        <v>100</v>
      </c>
      <c r="N14" s="11"/>
      <c r="O14" s="11"/>
      <c r="P14" s="12"/>
    </row>
    <row r="15" spans="2:16" x14ac:dyDescent="0.2">
      <c r="B15" s="10"/>
      <c r="C15" s="11"/>
      <c r="E15" s="18" t="s">
        <v>7</v>
      </c>
      <c r="F15" s="19">
        <v>231264.89</v>
      </c>
      <c r="G15" s="19">
        <v>24802.83</v>
      </c>
      <c r="H15" s="19">
        <v>256067.72000000003</v>
      </c>
      <c r="I15" s="13"/>
      <c r="J15" s="18" t="s">
        <v>7</v>
      </c>
      <c r="K15" s="20">
        <v>90.31</v>
      </c>
      <c r="L15" s="20">
        <v>9.69</v>
      </c>
      <c r="M15" s="20">
        <v>100</v>
      </c>
      <c r="N15" s="11"/>
      <c r="O15" s="11"/>
      <c r="P15" s="12"/>
    </row>
    <row r="16" spans="2:16" x14ac:dyDescent="0.2">
      <c r="B16" s="10"/>
      <c r="C16" s="11"/>
      <c r="E16" s="18" t="s">
        <v>8</v>
      </c>
      <c r="F16" s="19">
        <v>398990.25</v>
      </c>
      <c r="G16" s="19">
        <v>59599.12</v>
      </c>
      <c r="H16" s="19">
        <v>458589.37</v>
      </c>
      <c r="I16" s="13"/>
      <c r="J16" s="18" t="s">
        <v>8</v>
      </c>
      <c r="K16" s="20">
        <v>87</v>
      </c>
      <c r="L16" s="20">
        <v>13</v>
      </c>
      <c r="M16" s="20">
        <v>100</v>
      </c>
      <c r="N16" s="11"/>
      <c r="O16" s="11"/>
      <c r="P16" s="12"/>
    </row>
    <row r="17" spans="2:16" x14ac:dyDescent="0.2">
      <c r="B17" s="10"/>
      <c r="C17" s="11"/>
      <c r="E17" s="18" t="s">
        <v>9</v>
      </c>
      <c r="F17" s="19">
        <v>241203.67</v>
      </c>
      <c r="G17" s="19">
        <v>148491.42000000001</v>
      </c>
      <c r="H17" s="19">
        <v>389695.09</v>
      </c>
      <c r="I17" s="13"/>
      <c r="J17" s="18" t="s">
        <v>9</v>
      </c>
      <c r="K17" s="20">
        <v>61.9</v>
      </c>
      <c r="L17" s="20">
        <v>38.1</v>
      </c>
      <c r="M17" s="20">
        <v>100</v>
      </c>
      <c r="N17" s="11"/>
      <c r="O17" s="11"/>
      <c r="P17" s="12"/>
    </row>
    <row r="18" spans="2:16" x14ac:dyDescent="0.2">
      <c r="B18" s="10"/>
      <c r="C18" s="11"/>
      <c r="E18" s="18" t="s">
        <v>10</v>
      </c>
      <c r="F18" s="19">
        <v>577538.78</v>
      </c>
      <c r="G18" s="19">
        <v>120593.45</v>
      </c>
      <c r="H18" s="19">
        <v>698132.23</v>
      </c>
      <c r="I18" s="13"/>
      <c r="J18" s="18" t="s">
        <v>10</v>
      </c>
      <c r="K18" s="20">
        <v>82.73</v>
      </c>
      <c r="L18" s="20">
        <v>17.27</v>
      </c>
      <c r="M18" s="20">
        <v>100</v>
      </c>
      <c r="N18" s="11"/>
      <c r="O18" s="11"/>
      <c r="P18" s="12"/>
    </row>
    <row r="19" spans="2:16" x14ac:dyDescent="0.2">
      <c r="B19" s="10"/>
      <c r="C19" s="11"/>
      <c r="E19" s="18" t="s">
        <v>11</v>
      </c>
      <c r="F19" s="19">
        <v>707508.6</v>
      </c>
      <c r="G19" s="19">
        <v>211190.89</v>
      </c>
      <c r="H19" s="19">
        <v>918699.49</v>
      </c>
      <c r="I19" s="13"/>
      <c r="J19" s="18" t="s">
        <v>11</v>
      </c>
      <c r="K19" s="20">
        <v>77.010000000000005</v>
      </c>
      <c r="L19" s="20">
        <v>22.99</v>
      </c>
      <c r="M19" s="20">
        <v>100</v>
      </c>
      <c r="N19" s="11"/>
      <c r="O19" s="11"/>
      <c r="P19" s="12"/>
    </row>
    <row r="20" spans="2:16" x14ac:dyDescent="0.2">
      <c r="B20" s="10"/>
      <c r="C20" s="11"/>
      <c r="E20" s="18" t="s">
        <v>12</v>
      </c>
      <c r="F20" s="19">
        <v>474946.42</v>
      </c>
      <c r="G20" s="19">
        <v>140746.53</v>
      </c>
      <c r="H20" s="19">
        <v>615692.94999999995</v>
      </c>
      <c r="I20" s="13"/>
      <c r="J20" s="18" t="s">
        <v>12</v>
      </c>
      <c r="K20" s="20">
        <v>77.14</v>
      </c>
      <c r="L20" s="20">
        <v>22.86</v>
      </c>
      <c r="M20" s="20">
        <v>100</v>
      </c>
      <c r="N20" s="11"/>
      <c r="O20" s="11"/>
      <c r="P20" s="12"/>
    </row>
    <row r="21" spans="2:16" x14ac:dyDescent="0.2">
      <c r="B21" s="10"/>
      <c r="C21" s="11"/>
      <c r="E21" s="18" t="s">
        <v>13</v>
      </c>
      <c r="F21" s="19">
        <v>2852662.99</v>
      </c>
      <c r="G21" s="19">
        <v>2072682.15</v>
      </c>
      <c r="H21" s="19">
        <v>4925345.1400000006</v>
      </c>
      <c r="I21" s="13"/>
      <c r="J21" s="18" t="s">
        <v>13</v>
      </c>
      <c r="K21" s="20">
        <v>57.92</v>
      </c>
      <c r="L21" s="20">
        <v>42.08</v>
      </c>
      <c r="M21" s="20">
        <v>100</v>
      </c>
      <c r="N21" s="11"/>
      <c r="O21" s="11"/>
      <c r="P21" s="12"/>
    </row>
    <row r="22" spans="2:16" x14ac:dyDescent="0.2">
      <c r="B22" s="10"/>
      <c r="C22" s="11"/>
      <c r="E22" s="18" t="s">
        <v>14</v>
      </c>
      <c r="F22" s="19">
        <v>405554.41</v>
      </c>
      <c r="G22" s="19">
        <v>89800.55</v>
      </c>
      <c r="H22" s="19">
        <v>495354.95999999996</v>
      </c>
      <c r="I22" s="13"/>
      <c r="J22" s="18" t="s">
        <v>14</v>
      </c>
      <c r="K22" s="20">
        <v>81.87</v>
      </c>
      <c r="L22" s="20">
        <v>18.13</v>
      </c>
      <c r="M22" s="20">
        <v>100</v>
      </c>
      <c r="N22" s="11"/>
      <c r="O22" s="11"/>
      <c r="P22" s="12"/>
    </row>
    <row r="23" spans="2:16" x14ac:dyDescent="0.2">
      <c r="B23" s="10"/>
      <c r="C23" s="11"/>
      <c r="E23" s="18" t="s">
        <v>15</v>
      </c>
      <c r="F23" s="19">
        <v>60084.76</v>
      </c>
      <c r="G23" s="19">
        <v>18943.27</v>
      </c>
      <c r="H23" s="19">
        <v>79028.03</v>
      </c>
      <c r="I23" s="13"/>
      <c r="J23" s="18" t="s">
        <v>15</v>
      </c>
      <c r="K23" s="20">
        <v>76.03</v>
      </c>
      <c r="L23" s="20">
        <v>23.97</v>
      </c>
      <c r="M23" s="20">
        <v>100</v>
      </c>
      <c r="N23" s="11"/>
      <c r="O23" s="11"/>
      <c r="P23" s="12"/>
    </row>
    <row r="24" spans="2:16" x14ac:dyDescent="0.2">
      <c r="B24" s="10"/>
      <c r="C24" s="11"/>
      <c r="E24" s="18" t="s">
        <v>16</v>
      </c>
      <c r="F24" s="19">
        <v>64733.67</v>
      </c>
      <c r="G24" s="19">
        <v>34940.46</v>
      </c>
      <c r="H24" s="19">
        <v>99674.13</v>
      </c>
      <c r="I24" s="13"/>
      <c r="J24" s="18" t="s">
        <v>16</v>
      </c>
      <c r="K24" s="20">
        <v>64.95</v>
      </c>
      <c r="L24" s="20">
        <v>35.049999999999997</v>
      </c>
      <c r="M24" s="20">
        <v>100</v>
      </c>
      <c r="N24" s="11"/>
      <c r="O24" s="11"/>
      <c r="P24" s="12"/>
    </row>
    <row r="25" spans="2:16" x14ac:dyDescent="0.2">
      <c r="B25" s="10"/>
      <c r="C25" s="11"/>
      <c r="E25" s="18" t="s">
        <v>17</v>
      </c>
      <c r="F25" s="19">
        <v>124296.79</v>
      </c>
      <c r="G25" s="19">
        <v>28475.11</v>
      </c>
      <c r="H25" s="19">
        <v>152771.9</v>
      </c>
      <c r="I25" s="13"/>
      <c r="J25" s="18" t="s">
        <v>17</v>
      </c>
      <c r="K25" s="20">
        <v>81.36</v>
      </c>
      <c r="L25" s="20">
        <v>18.64</v>
      </c>
      <c r="M25" s="20">
        <v>100</v>
      </c>
      <c r="N25" s="11"/>
      <c r="O25" s="11"/>
      <c r="P25" s="12"/>
    </row>
    <row r="26" spans="2:16" x14ac:dyDescent="0.2">
      <c r="B26" s="10"/>
      <c r="C26" s="11"/>
      <c r="E26" s="18" t="s">
        <v>18</v>
      </c>
      <c r="F26" s="19">
        <v>722574.53</v>
      </c>
      <c r="G26" s="19">
        <v>164964.87</v>
      </c>
      <c r="H26" s="19">
        <v>887539.4</v>
      </c>
      <c r="I26" s="13"/>
      <c r="J26" s="18" t="s">
        <v>18</v>
      </c>
      <c r="K26" s="20">
        <v>81.41</v>
      </c>
      <c r="L26" s="20">
        <v>18.59</v>
      </c>
      <c r="M26" s="20">
        <v>100</v>
      </c>
      <c r="N26" s="11"/>
      <c r="O26" s="11"/>
      <c r="P26" s="12"/>
    </row>
    <row r="27" spans="2:16" x14ac:dyDescent="0.2">
      <c r="B27" s="10"/>
      <c r="C27" s="11"/>
      <c r="E27" s="18" t="s">
        <v>19</v>
      </c>
      <c r="F27" s="19">
        <v>692619.76</v>
      </c>
      <c r="G27" s="19">
        <v>83234.600000000006</v>
      </c>
      <c r="H27" s="19">
        <v>775854.36</v>
      </c>
      <c r="I27" s="13"/>
      <c r="J27" s="18" t="s">
        <v>19</v>
      </c>
      <c r="K27" s="20">
        <v>89.27</v>
      </c>
      <c r="L27" s="20">
        <v>10.73</v>
      </c>
      <c r="M27" s="20">
        <v>100</v>
      </c>
      <c r="N27" s="11"/>
      <c r="O27" s="11"/>
      <c r="P27" s="12"/>
    </row>
    <row r="28" spans="2:16" x14ac:dyDescent="0.2">
      <c r="B28" s="10"/>
      <c r="C28" s="11"/>
      <c r="E28" s="18" t="s">
        <v>20</v>
      </c>
      <c r="F28" s="19">
        <v>348789.21</v>
      </c>
      <c r="G28" s="19">
        <v>70070.320000000007</v>
      </c>
      <c r="H28" s="19">
        <v>418859.53</v>
      </c>
      <c r="I28" s="13"/>
      <c r="J28" s="18" t="s">
        <v>20</v>
      </c>
      <c r="K28" s="20">
        <v>83.27</v>
      </c>
      <c r="L28" s="20">
        <v>16.73</v>
      </c>
      <c r="M28" s="20">
        <v>100</v>
      </c>
      <c r="N28" s="11"/>
      <c r="O28" s="11"/>
      <c r="P28" s="12"/>
    </row>
    <row r="29" spans="2:16" x14ac:dyDescent="0.2">
      <c r="B29" s="10"/>
      <c r="C29" s="11"/>
      <c r="E29" s="18" t="s">
        <v>21</v>
      </c>
      <c r="F29" s="19">
        <v>124175.17</v>
      </c>
      <c r="G29" s="19">
        <v>49084.1</v>
      </c>
      <c r="H29" s="19">
        <v>173259.27</v>
      </c>
      <c r="I29" s="13"/>
      <c r="J29" s="18" t="s">
        <v>21</v>
      </c>
      <c r="K29" s="20">
        <v>71.67</v>
      </c>
      <c r="L29" s="20">
        <v>28.33</v>
      </c>
      <c r="M29" s="20">
        <v>100</v>
      </c>
      <c r="N29" s="11"/>
      <c r="O29" s="11"/>
      <c r="P29" s="12"/>
    </row>
    <row r="30" spans="2:16" x14ac:dyDescent="0.2">
      <c r="B30" s="10"/>
      <c r="C30" s="11"/>
      <c r="E30" s="18" t="s">
        <v>22</v>
      </c>
      <c r="F30" s="19">
        <v>97580.72</v>
      </c>
      <c r="G30" s="19">
        <v>27118.55</v>
      </c>
      <c r="H30" s="19">
        <v>124699.27</v>
      </c>
      <c r="I30" s="13"/>
      <c r="J30" s="18" t="s">
        <v>22</v>
      </c>
      <c r="K30" s="20">
        <v>78.25</v>
      </c>
      <c r="L30" s="20">
        <v>21.75</v>
      </c>
      <c r="M30" s="20">
        <v>100</v>
      </c>
      <c r="N30" s="11"/>
      <c r="O30" s="11"/>
      <c r="P30" s="12"/>
    </row>
    <row r="31" spans="2:16" x14ac:dyDescent="0.2">
      <c r="B31" s="10"/>
      <c r="C31" s="11"/>
      <c r="E31" s="18" t="s">
        <v>23</v>
      </c>
      <c r="F31" s="19">
        <v>211509.78</v>
      </c>
      <c r="G31" s="19">
        <v>55706.09</v>
      </c>
      <c r="H31" s="19">
        <v>267215.87</v>
      </c>
      <c r="I31" s="13"/>
      <c r="J31" s="18" t="s">
        <v>23</v>
      </c>
      <c r="K31" s="20">
        <v>79.150000000000006</v>
      </c>
      <c r="L31" s="20">
        <v>20.85</v>
      </c>
      <c r="M31" s="20">
        <v>100</v>
      </c>
      <c r="N31" s="11"/>
      <c r="O31" s="11"/>
      <c r="P31" s="12"/>
    </row>
    <row r="32" spans="2:16" x14ac:dyDescent="0.2">
      <c r="B32" s="10"/>
      <c r="C32" s="11"/>
      <c r="E32" s="22" t="s">
        <v>35</v>
      </c>
      <c r="F32" s="25">
        <v>11644712.129999999</v>
      </c>
      <c r="G32" s="25">
        <v>4274233.03</v>
      </c>
      <c r="H32" s="25">
        <v>15918945.16</v>
      </c>
      <c r="I32" s="13"/>
      <c r="J32" s="22" t="s">
        <v>35</v>
      </c>
      <c r="K32" s="24">
        <v>73.150000000000006</v>
      </c>
      <c r="L32" s="24">
        <v>26.85</v>
      </c>
      <c r="M32" s="24">
        <v>100</v>
      </c>
      <c r="N32" s="11"/>
      <c r="O32" s="11"/>
      <c r="P32" s="12"/>
    </row>
    <row r="33" spans="2:16" x14ac:dyDescent="0.2">
      <c r="B33" s="10"/>
      <c r="C33" s="11"/>
      <c r="E33" s="13" t="s">
        <v>36</v>
      </c>
      <c r="F33" s="13"/>
      <c r="G33" s="13"/>
      <c r="H33" s="13"/>
      <c r="I33" s="13"/>
      <c r="N33" s="11"/>
      <c r="O33" s="11"/>
      <c r="P33" s="12"/>
    </row>
    <row r="34" spans="2:16" x14ac:dyDescent="0.2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2:16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</sheetData>
  <mergeCells count="1">
    <mergeCell ref="B1:P2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zoomScaleNormal="100" workbookViewId="0">
      <selection activeCell="E4" sqref="E4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7" ht="12" customHeight="1" x14ac:dyDescent="0.2">
      <c r="B1" s="131" t="s">
        <v>108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7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7" ht="15" x14ac:dyDescent="0.25"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11"/>
    </row>
    <row r="5" spans="2:17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7" spans="2:17" ht="15" customHeight="1" x14ac:dyDescent="0.2">
      <c r="B7" s="136" t="s">
        <v>25</v>
      </c>
      <c r="C7" s="133" t="s">
        <v>70</v>
      </c>
      <c r="D7" s="134"/>
      <c r="E7" s="134"/>
      <c r="F7" s="135"/>
      <c r="G7" s="133" t="s">
        <v>71</v>
      </c>
      <c r="H7" s="134"/>
      <c r="I7" s="134"/>
      <c r="J7" s="135"/>
      <c r="K7" s="139" t="s">
        <v>74</v>
      </c>
      <c r="L7" s="139" t="s">
        <v>74</v>
      </c>
      <c r="M7" s="133" t="s">
        <v>73</v>
      </c>
      <c r="N7" s="134"/>
      <c r="O7" s="134"/>
      <c r="P7" s="135"/>
    </row>
    <row r="8" spans="2:17" ht="15" customHeight="1" x14ac:dyDescent="0.2">
      <c r="B8" s="138"/>
      <c r="C8" s="132" t="s">
        <v>66</v>
      </c>
      <c r="D8" s="132"/>
      <c r="E8" s="136" t="s">
        <v>65</v>
      </c>
      <c r="F8" s="136" t="s">
        <v>24</v>
      </c>
      <c r="G8" s="132" t="s">
        <v>66</v>
      </c>
      <c r="H8" s="132"/>
      <c r="I8" s="136" t="s">
        <v>65</v>
      </c>
      <c r="J8" s="136" t="s">
        <v>24</v>
      </c>
      <c r="K8" s="139"/>
      <c r="L8" s="139"/>
      <c r="M8" s="132" t="s">
        <v>66</v>
      </c>
      <c r="N8" s="132"/>
      <c r="O8" s="136" t="s">
        <v>65</v>
      </c>
      <c r="P8" s="136" t="s">
        <v>24</v>
      </c>
    </row>
    <row r="9" spans="2:17" x14ac:dyDescent="0.2">
      <c r="B9" s="137"/>
      <c r="C9" s="43" t="s">
        <v>72</v>
      </c>
      <c r="D9" s="43" t="s">
        <v>64</v>
      </c>
      <c r="E9" s="137"/>
      <c r="F9" s="137"/>
      <c r="G9" s="43" t="s">
        <v>63</v>
      </c>
      <c r="H9" s="43" t="s">
        <v>64</v>
      </c>
      <c r="I9" s="137"/>
      <c r="J9" s="137"/>
      <c r="K9" s="139"/>
      <c r="L9" s="139"/>
      <c r="M9" s="43" t="s">
        <v>63</v>
      </c>
      <c r="N9" s="43" t="s">
        <v>64</v>
      </c>
      <c r="O9" s="137"/>
      <c r="P9" s="137"/>
    </row>
    <row r="10" spans="2:17" x14ac:dyDescent="0.2">
      <c r="B10" s="67" t="s">
        <v>0</v>
      </c>
      <c r="C10" s="68">
        <v>232665.3</v>
      </c>
      <c r="D10" s="68">
        <v>3312.45</v>
      </c>
      <c r="E10" s="68">
        <v>63869.25</v>
      </c>
      <c r="F10" s="68">
        <v>299847</v>
      </c>
      <c r="G10" s="68">
        <v>226427</v>
      </c>
      <c r="H10" s="68">
        <v>3228.17</v>
      </c>
      <c r="I10" s="68">
        <v>67709.5</v>
      </c>
      <c r="J10" s="68">
        <v>297364.67</v>
      </c>
      <c r="K10" s="70">
        <f t="shared" ref="K10:K35" si="0">+D10/(C10+D10)</f>
        <v>1.4037128500462437E-2</v>
      </c>
      <c r="L10" s="70">
        <f>+H10/(G10+H10)</f>
        <v>1.4056596243838098E-2</v>
      </c>
      <c r="M10" s="68">
        <f>+C10-G10</f>
        <v>6238.2999999999884</v>
      </c>
      <c r="N10" s="68">
        <f t="shared" ref="N10:P10" si="1">+D10-H10</f>
        <v>84.279999999999745</v>
      </c>
      <c r="O10" s="68">
        <f t="shared" si="1"/>
        <v>-3840.25</v>
      </c>
      <c r="P10" s="68">
        <f t="shared" si="1"/>
        <v>2482.3300000000163</v>
      </c>
    </row>
    <row r="11" spans="2:17" x14ac:dyDescent="0.2">
      <c r="B11" s="67" t="s">
        <v>1</v>
      </c>
      <c r="C11" s="68">
        <v>611970.37</v>
      </c>
      <c r="D11" s="68">
        <v>18484.5</v>
      </c>
      <c r="E11" s="68">
        <v>214013.13</v>
      </c>
      <c r="F11" s="68">
        <v>844468</v>
      </c>
      <c r="G11" s="68">
        <v>608834.43000000005</v>
      </c>
      <c r="H11" s="68">
        <v>16786.73</v>
      </c>
      <c r="I11" s="68">
        <v>210278.64</v>
      </c>
      <c r="J11" s="68">
        <v>835899.8</v>
      </c>
      <c r="K11" s="70">
        <f t="shared" si="0"/>
        <v>2.9319307185302575E-2</v>
      </c>
      <c r="L11" s="70">
        <f t="shared" ref="L11:L35" si="2">+H11/(G11+H11)</f>
        <v>2.683210075567137E-2</v>
      </c>
      <c r="M11" s="68">
        <f t="shared" ref="M11:M35" si="3">+C11-G11</f>
        <v>3135.9399999999441</v>
      </c>
      <c r="N11" s="68">
        <f t="shared" ref="N11:N35" si="4">+D11-H11</f>
        <v>1697.7700000000004</v>
      </c>
      <c r="O11" s="68">
        <f t="shared" ref="O11:O35" si="5">+E11-I11</f>
        <v>3734.4899999999907</v>
      </c>
      <c r="P11" s="68">
        <f t="shared" ref="P11:P35" si="6">+F11-J11</f>
        <v>8568.1999999999534</v>
      </c>
    </row>
    <row r="12" spans="2:17" x14ac:dyDescent="0.2">
      <c r="B12" s="67" t="s">
        <v>2</v>
      </c>
      <c r="C12" s="68">
        <v>257073.34</v>
      </c>
      <c r="D12" s="68">
        <v>5079.7</v>
      </c>
      <c r="E12" s="68">
        <v>58202.97</v>
      </c>
      <c r="F12" s="68">
        <v>320356</v>
      </c>
      <c r="G12" s="68">
        <v>263826.45</v>
      </c>
      <c r="H12" s="68">
        <v>3285.51</v>
      </c>
      <c r="I12" s="68">
        <v>50280.800000000003</v>
      </c>
      <c r="J12" s="68">
        <v>317392.76</v>
      </c>
      <c r="K12" s="70">
        <f t="shared" si="0"/>
        <v>1.9376849492189752E-2</v>
      </c>
      <c r="L12" s="70">
        <f t="shared" si="2"/>
        <v>1.2300123139375714E-2</v>
      </c>
      <c r="M12" s="68">
        <f t="shared" si="3"/>
        <v>-6753.1100000000151</v>
      </c>
      <c r="N12" s="68">
        <f t="shared" si="4"/>
        <v>1794.1899999999996</v>
      </c>
      <c r="O12" s="68">
        <f t="shared" si="5"/>
        <v>7922.1699999999983</v>
      </c>
      <c r="P12" s="68">
        <f t="shared" si="6"/>
        <v>2963.2399999999907</v>
      </c>
    </row>
    <row r="13" spans="2:17" x14ac:dyDescent="0.2">
      <c r="B13" s="67" t="s">
        <v>3</v>
      </c>
      <c r="C13" s="68">
        <v>657191.76</v>
      </c>
      <c r="D13" s="68">
        <v>33914.83</v>
      </c>
      <c r="E13" s="68">
        <v>317129.40999999997</v>
      </c>
      <c r="F13" s="68">
        <v>1008236</v>
      </c>
      <c r="G13" s="68">
        <v>665970.07999999996</v>
      </c>
      <c r="H13" s="68">
        <v>27158.33</v>
      </c>
      <c r="I13" s="68">
        <v>300917</v>
      </c>
      <c r="J13" s="68">
        <v>994045.41</v>
      </c>
      <c r="K13" s="70">
        <f t="shared" si="0"/>
        <v>4.9073226171957071E-2</v>
      </c>
      <c r="L13" s="70">
        <f t="shared" si="2"/>
        <v>3.918224907272233E-2</v>
      </c>
      <c r="M13" s="68">
        <f t="shared" si="3"/>
        <v>-8778.3199999999488</v>
      </c>
      <c r="N13" s="68">
        <f t="shared" si="4"/>
        <v>6756.5</v>
      </c>
      <c r="O13" s="68">
        <f t="shared" si="5"/>
        <v>16212.409999999974</v>
      </c>
      <c r="P13" s="68">
        <f t="shared" si="6"/>
        <v>14190.589999999967</v>
      </c>
    </row>
    <row r="14" spans="2:17" x14ac:dyDescent="0.2">
      <c r="B14" s="67" t="s">
        <v>4</v>
      </c>
      <c r="C14" s="68">
        <v>353225.38</v>
      </c>
      <c r="D14" s="68">
        <v>12699.5</v>
      </c>
      <c r="E14" s="68">
        <v>115707.12</v>
      </c>
      <c r="F14" s="68">
        <v>481632</v>
      </c>
      <c r="G14" s="68">
        <v>351035.55</v>
      </c>
      <c r="H14" s="68">
        <v>10058.26</v>
      </c>
      <c r="I14" s="68">
        <v>112330.14</v>
      </c>
      <c r="J14" s="68">
        <v>473423.95</v>
      </c>
      <c r="K14" s="70">
        <f t="shared" si="0"/>
        <v>3.4705210533921609E-2</v>
      </c>
      <c r="L14" s="70">
        <f t="shared" si="2"/>
        <v>2.7854977630328251E-2</v>
      </c>
      <c r="M14" s="68">
        <f t="shared" si="3"/>
        <v>2189.8300000000163</v>
      </c>
      <c r="N14" s="68">
        <f t="shared" si="4"/>
        <v>2641.24</v>
      </c>
      <c r="O14" s="68">
        <f t="shared" si="5"/>
        <v>3376.9799999999959</v>
      </c>
      <c r="P14" s="68">
        <f t="shared" si="6"/>
        <v>8208.0499999999884</v>
      </c>
    </row>
    <row r="15" spans="2:17" x14ac:dyDescent="0.2">
      <c r="B15" s="67" t="s">
        <v>5</v>
      </c>
      <c r="C15" s="68">
        <v>825603.79</v>
      </c>
      <c r="D15" s="68">
        <v>21267.59</v>
      </c>
      <c r="E15" s="68">
        <v>250663.62</v>
      </c>
      <c r="F15" s="68">
        <v>1097535</v>
      </c>
      <c r="G15" s="68">
        <v>801447.3</v>
      </c>
      <c r="H15" s="68">
        <v>21813.23</v>
      </c>
      <c r="I15" s="68">
        <v>263439.71999999997</v>
      </c>
      <c r="J15" s="68">
        <v>1086700.25</v>
      </c>
      <c r="K15" s="70">
        <f t="shared" si="0"/>
        <v>2.5113128749255878E-2</v>
      </c>
      <c r="L15" s="70">
        <f t="shared" si="2"/>
        <v>2.6496144543696268E-2</v>
      </c>
      <c r="M15" s="68">
        <f t="shared" si="3"/>
        <v>24156.489999999991</v>
      </c>
      <c r="N15" s="68">
        <f t="shared" si="4"/>
        <v>-545.63999999999942</v>
      </c>
      <c r="O15" s="68">
        <f t="shared" si="5"/>
        <v>-12776.099999999977</v>
      </c>
      <c r="P15" s="68">
        <f t="shared" si="6"/>
        <v>10834.75</v>
      </c>
    </row>
    <row r="16" spans="2:17" x14ac:dyDescent="0.2">
      <c r="B16" s="67" t="s">
        <v>26</v>
      </c>
      <c r="C16" s="68">
        <v>529008.77</v>
      </c>
      <c r="D16" s="68">
        <v>33485.910000000003</v>
      </c>
      <c r="E16" s="68">
        <v>239344.32</v>
      </c>
      <c r="F16" s="68">
        <v>801839</v>
      </c>
      <c r="G16" s="68">
        <v>512056.28</v>
      </c>
      <c r="H16" s="68">
        <v>25996</v>
      </c>
      <c r="I16" s="68">
        <v>249955.6</v>
      </c>
      <c r="J16" s="68">
        <v>788007.88</v>
      </c>
      <c r="K16" s="70">
        <f t="shared" si="0"/>
        <v>5.9531069698294747E-2</v>
      </c>
      <c r="L16" s="70">
        <f t="shared" si="2"/>
        <v>4.8315007604837208E-2</v>
      </c>
      <c r="M16" s="68">
        <f t="shared" si="3"/>
        <v>16952.489999999991</v>
      </c>
      <c r="N16" s="68">
        <f t="shared" si="4"/>
        <v>7489.9100000000035</v>
      </c>
      <c r="O16" s="68">
        <f t="shared" si="5"/>
        <v>-10611.279999999999</v>
      </c>
      <c r="P16" s="68">
        <f t="shared" si="6"/>
        <v>13831.119999999995</v>
      </c>
    </row>
    <row r="17" spans="2:16" x14ac:dyDescent="0.2">
      <c r="B17" s="67" t="s">
        <v>6</v>
      </c>
      <c r="C17" s="68">
        <v>736693.71</v>
      </c>
      <c r="D17" s="68">
        <v>24920.67</v>
      </c>
      <c r="E17" s="68">
        <v>210018.62</v>
      </c>
      <c r="F17" s="68">
        <v>971633</v>
      </c>
      <c r="G17" s="68">
        <v>752869.36</v>
      </c>
      <c r="H17" s="68">
        <v>13042.43</v>
      </c>
      <c r="I17" s="68">
        <v>194772.7</v>
      </c>
      <c r="J17" s="68">
        <v>960684.49</v>
      </c>
      <c r="K17" s="70">
        <f t="shared" si="0"/>
        <v>3.2720850149914445E-2</v>
      </c>
      <c r="L17" s="70">
        <f t="shared" si="2"/>
        <v>1.702863197862511E-2</v>
      </c>
      <c r="M17" s="68">
        <f t="shared" si="3"/>
        <v>-16175.650000000023</v>
      </c>
      <c r="N17" s="68">
        <f t="shared" si="4"/>
        <v>11878.239999999998</v>
      </c>
      <c r="O17" s="68">
        <f t="shared" si="5"/>
        <v>15245.919999999984</v>
      </c>
      <c r="P17" s="68">
        <f t="shared" si="6"/>
        <v>10948.510000000009</v>
      </c>
    </row>
    <row r="18" spans="2:16" x14ac:dyDescent="0.2">
      <c r="B18" s="67" t="s">
        <v>7</v>
      </c>
      <c r="C18" s="68">
        <v>258949.69</v>
      </c>
      <c r="D18" s="68">
        <v>3082.58</v>
      </c>
      <c r="E18" s="68">
        <v>59064.74</v>
      </c>
      <c r="F18" s="68">
        <v>321097</v>
      </c>
      <c r="G18" s="68">
        <v>256067.72</v>
      </c>
      <c r="H18" s="68">
        <v>1294.32</v>
      </c>
      <c r="I18" s="68">
        <v>59393.58</v>
      </c>
      <c r="J18" s="68">
        <v>316755.62</v>
      </c>
      <c r="K18" s="70">
        <f t="shared" si="0"/>
        <v>1.1764123556232216E-2</v>
      </c>
      <c r="L18" s="70">
        <f t="shared" si="2"/>
        <v>5.0291799054747932E-3</v>
      </c>
      <c r="M18" s="68">
        <f t="shared" si="3"/>
        <v>2881.9700000000012</v>
      </c>
      <c r="N18" s="68">
        <f t="shared" si="4"/>
        <v>1788.26</v>
      </c>
      <c r="O18" s="68">
        <f t="shared" si="5"/>
        <v>-328.84000000000378</v>
      </c>
      <c r="P18" s="68">
        <f t="shared" si="6"/>
        <v>4341.3800000000047</v>
      </c>
    </row>
    <row r="19" spans="2:16" x14ac:dyDescent="0.2">
      <c r="B19" s="67" t="s">
        <v>8</v>
      </c>
      <c r="C19" s="68">
        <v>452703.57</v>
      </c>
      <c r="D19" s="68">
        <v>10418.27</v>
      </c>
      <c r="E19" s="68">
        <v>142867.17000000001</v>
      </c>
      <c r="F19" s="68">
        <v>605989</v>
      </c>
      <c r="G19" s="68">
        <v>458589.37</v>
      </c>
      <c r="H19" s="68">
        <v>10164.06</v>
      </c>
      <c r="I19" s="68">
        <v>129552.34</v>
      </c>
      <c r="J19" s="68">
        <v>598305.77</v>
      </c>
      <c r="K19" s="70">
        <f t="shared" si="0"/>
        <v>2.2495743236812152E-2</v>
      </c>
      <c r="L19" s="70">
        <f t="shared" si="2"/>
        <v>2.1683169337022239E-2</v>
      </c>
      <c r="M19" s="68">
        <f t="shared" si="3"/>
        <v>-5885.7999999999884</v>
      </c>
      <c r="N19" s="68">
        <f t="shared" si="4"/>
        <v>254.21000000000095</v>
      </c>
      <c r="O19" s="68">
        <f t="shared" si="5"/>
        <v>13314.830000000016</v>
      </c>
      <c r="P19" s="68">
        <f t="shared" si="6"/>
        <v>7683.2299999999814</v>
      </c>
    </row>
    <row r="20" spans="2:16" x14ac:dyDescent="0.2">
      <c r="B20" s="67" t="s">
        <v>9</v>
      </c>
      <c r="C20" s="68">
        <v>411411.84</v>
      </c>
      <c r="D20" s="68">
        <v>9785.9500000000007</v>
      </c>
      <c r="E20" s="68">
        <v>179919.21</v>
      </c>
      <c r="F20" s="68">
        <v>601117</v>
      </c>
      <c r="G20" s="68">
        <v>389695.09</v>
      </c>
      <c r="H20" s="68">
        <v>11155.68</v>
      </c>
      <c r="I20" s="68">
        <v>191168.33</v>
      </c>
      <c r="J20" s="68">
        <v>592019.1</v>
      </c>
      <c r="K20" s="70">
        <f t="shared" si="0"/>
        <v>2.323362142996999E-2</v>
      </c>
      <c r="L20" s="70">
        <f t="shared" si="2"/>
        <v>2.7830007660955721E-2</v>
      </c>
      <c r="M20" s="68">
        <f t="shared" si="3"/>
        <v>21716.75</v>
      </c>
      <c r="N20" s="68">
        <f t="shared" si="4"/>
        <v>-1369.7299999999996</v>
      </c>
      <c r="O20" s="68">
        <f t="shared" si="5"/>
        <v>-11249.119999999995</v>
      </c>
      <c r="P20" s="68">
        <f t="shared" si="6"/>
        <v>9097.9000000000233</v>
      </c>
    </row>
    <row r="21" spans="2:16" x14ac:dyDescent="0.2">
      <c r="B21" s="67" t="s">
        <v>10</v>
      </c>
      <c r="C21" s="68">
        <v>705135.83</v>
      </c>
      <c r="D21" s="68">
        <v>30016.880000000001</v>
      </c>
      <c r="E21" s="68">
        <v>231537.29</v>
      </c>
      <c r="F21" s="68">
        <v>966690</v>
      </c>
      <c r="G21" s="68">
        <v>698132.23</v>
      </c>
      <c r="H21" s="68">
        <v>21455.74</v>
      </c>
      <c r="I21" s="68">
        <v>235875.01</v>
      </c>
      <c r="J21" s="68">
        <v>955462.98</v>
      </c>
      <c r="K21" s="70">
        <f t="shared" si="0"/>
        <v>4.0830809152563693E-2</v>
      </c>
      <c r="L21" s="70">
        <f t="shared" si="2"/>
        <v>2.9816701910678138E-2</v>
      </c>
      <c r="M21" s="68">
        <f t="shared" si="3"/>
        <v>7003.5999999999767</v>
      </c>
      <c r="N21" s="68">
        <f t="shared" si="4"/>
        <v>8561.14</v>
      </c>
      <c r="O21" s="68">
        <f t="shared" si="5"/>
        <v>-4337.7200000000012</v>
      </c>
      <c r="P21" s="68">
        <f t="shared" si="6"/>
        <v>11227.020000000019</v>
      </c>
    </row>
    <row r="22" spans="2:16" x14ac:dyDescent="0.2">
      <c r="B22" s="67" t="s">
        <v>11</v>
      </c>
      <c r="C22" s="68">
        <v>945852.14</v>
      </c>
      <c r="D22" s="68">
        <v>32327.02</v>
      </c>
      <c r="E22" s="68">
        <v>419574.84</v>
      </c>
      <c r="F22" s="68">
        <v>1397754</v>
      </c>
      <c r="G22" s="68">
        <v>918699.49</v>
      </c>
      <c r="H22" s="68">
        <v>33875.35</v>
      </c>
      <c r="I22" s="68">
        <v>421224.99</v>
      </c>
      <c r="J22" s="68">
        <v>1373799.83</v>
      </c>
      <c r="K22" s="70">
        <f t="shared" si="0"/>
        <v>3.3048158580683724E-2</v>
      </c>
      <c r="L22" s="70">
        <f t="shared" si="2"/>
        <v>3.5561877741805567E-2</v>
      </c>
      <c r="M22" s="68">
        <f t="shared" si="3"/>
        <v>27152.650000000023</v>
      </c>
      <c r="N22" s="68">
        <f t="shared" si="4"/>
        <v>-1548.3299999999981</v>
      </c>
      <c r="O22" s="68">
        <f t="shared" si="5"/>
        <v>-1650.1499999999651</v>
      </c>
      <c r="P22" s="68">
        <f t="shared" si="6"/>
        <v>23954.169999999925</v>
      </c>
    </row>
    <row r="23" spans="2:16" x14ac:dyDescent="0.2">
      <c r="B23" s="67" t="s">
        <v>12</v>
      </c>
      <c r="C23" s="68">
        <v>633961.29</v>
      </c>
      <c r="D23" s="68">
        <v>19750.71</v>
      </c>
      <c r="E23" s="68">
        <v>302024.01</v>
      </c>
      <c r="F23" s="68">
        <v>955736</v>
      </c>
      <c r="G23" s="68">
        <v>615692.94999999995</v>
      </c>
      <c r="H23" s="68">
        <v>20035.46</v>
      </c>
      <c r="I23" s="68">
        <v>307074.78999999998</v>
      </c>
      <c r="J23" s="68">
        <v>942803.2</v>
      </c>
      <c r="K23" s="70">
        <f t="shared" si="0"/>
        <v>3.0213167266319112E-2</v>
      </c>
      <c r="L23" s="70">
        <f t="shared" si="2"/>
        <v>3.1515753716276421E-2</v>
      </c>
      <c r="M23" s="68">
        <f t="shared" si="3"/>
        <v>18268.340000000084</v>
      </c>
      <c r="N23" s="68">
        <f t="shared" si="4"/>
        <v>-284.75</v>
      </c>
      <c r="O23" s="68">
        <f t="shared" si="5"/>
        <v>-5050.7799999999697</v>
      </c>
      <c r="P23" s="68">
        <f t="shared" si="6"/>
        <v>12932.800000000047</v>
      </c>
    </row>
    <row r="24" spans="2:16" x14ac:dyDescent="0.2">
      <c r="B24" s="67" t="s">
        <v>13</v>
      </c>
      <c r="C24" s="68">
        <v>5047735.91</v>
      </c>
      <c r="D24" s="68">
        <v>339917.63</v>
      </c>
      <c r="E24" s="68">
        <v>2364424.4700000002</v>
      </c>
      <c r="F24" s="68">
        <v>7752078.0099999998</v>
      </c>
      <c r="G24" s="68">
        <v>4925345.1399999997</v>
      </c>
      <c r="H24" s="68">
        <v>257352.92</v>
      </c>
      <c r="I24" s="68">
        <v>2424184.04</v>
      </c>
      <c r="J24" s="68">
        <v>7606882.1100000003</v>
      </c>
      <c r="K24" s="70">
        <f t="shared" si="0"/>
        <v>6.3091961551781595E-2</v>
      </c>
      <c r="L24" s="70">
        <f t="shared" si="2"/>
        <v>4.9656166927077368E-2</v>
      </c>
      <c r="M24" s="68">
        <f t="shared" si="3"/>
        <v>122390.77000000048</v>
      </c>
      <c r="N24" s="68">
        <f t="shared" si="4"/>
        <v>82564.709999999992</v>
      </c>
      <c r="O24" s="68">
        <f t="shared" si="5"/>
        <v>-59759.569999999832</v>
      </c>
      <c r="P24" s="68">
        <f t="shared" si="6"/>
        <v>145195.89999999944</v>
      </c>
    </row>
    <row r="25" spans="2:16" x14ac:dyDescent="0.2">
      <c r="B25" s="67" t="s">
        <v>14</v>
      </c>
      <c r="C25" s="68">
        <v>500078.04</v>
      </c>
      <c r="D25" s="68">
        <v>15272.01</v>
      </c>
      <c r="E25" s="68">
        <v>208422.95</v>
      </c>
      <c r="F25" s="68">
        <v>723773</v>
      </c>
      <c r="G25" s="68">
        <v>495354.96</v>
      </c>
      <c r="H25" s="68">
        <v>12353.72</v>
      </c>
      <c r="I25" s="68">
        <v>202672.31</v>
      </c>
      <c r="J25" s="68">
        <v>710380.99</v>
      </c>
      <c r="K25" s="70">
        <f t="shared" si="0"/>
        <v>2.9634245693776495E-2</v>
      </c>
      <c r="L25" s="70">
        <f t="shared" si="2"/>
        <v>2.4332300168671529E-2</v>
      </c>
      <c r="M25" s="68">
        <f t="shared" si="3"/>
        <v>4723.0799999999581</v>
      </c>
      <c r="N25" s="68">
        <f t="shared" si="4"/>
        <v>2918.2900000000009</v>
      </c>
      <c r="O25" s="68">
        <f t="shared" si="5"/>
        <v>5750.640000000014</v>
      </c>
      <c r="P25" s="68">
        <f t="shared" si="6"/>
        <v>13392.010000000009</v>
      </c>
    </row>
    <row r="26" spans="2:16" x14ac:dyDescent="0.2">
      <c r="B26" s="67" t="s">
        <v>15</v>
      </c>
      <c r="C26" s="68">
        <v>77847.81</v>
      </c>
      <c r="D26" s="68">
        <v>2279.91</v>
      </c>
      <c r="E26" s="68">
        <v>23349.279999999999</v>
      </c>
      <c r="F26" s="68">
        <v>103477</v>
      </c>
      <c r="G26" s="68">
        <v>79028.03</v>
      </c>
      <c r="H26" s="68">
        <v>1557.59</v>
      </c>
      <c r="I26" s="68">
        <v>19760.37</v>
      </c>
      <c r="J26" s="68">
        <v>100345.99</v>
      </c>
      <c r="K26" s="70">
        <f t="shared" si="0"/>
        <v>2.845344906856204E-2</v>
      </c>
      <c r="L26" s="70">
        <f t="shared" si="2"/>
        <v>1.9328386379604698E-2</v>
      </c>
      <c r="M26" s="68">
        <f t="shared" si="3"/>
        <v>-1180.2200000000012</v>
      </c>
      <c r="N26" s="68">
        <f t="shared" si="4"/>
        <v>722.31999999999994</v>
      </c>
      <c r="O26" s="68">
        <f t="shared" si="5"/>
        <v>3588.91</v>
      </c>
      <c r="P26" s="68">
        <f t="shared" si="6"/>
        <v>3131.0099999999948</v>
      </c>
    </row>
    <row r="27" spans="2:16" x14ac:dyDescent="0.2">
      <c r="B27" s="67" t="s">
        <v>16</v>
      </c>
      <c r="C27" s="68">
        <v>101465.33</v>
      </c>
      <c r="D27" s="68">
        <v>5508.47</v>
      </c>
      <c r="E27" s="68">
        <v>36973.199999999997</v>
      </c>
      <c r="F27" s="68">
        <v>143947</v>
      </c>
      <c r="G27" s="68">
        <v>99674.13</v>
      </c>
      <c r="H27" s="68">
        <v>3953.08</v>
      </c>
      <c r="I27" s="68">
        <v>38305.17</v>
      </c>
      <c r="J27" s="68">
        <v>141932.38</v>
      </c>
      <c r="K27" s="70">
        <f t="shared" si="0"/>
        <v>5.1493636759655168E-2</v>
      </c>
      <c r="L27" s="70">
        <f t="shared" si="2"/>
        <v>3.8147123713935749E-2</v>
      </c>
      <c r="M27" s="68">
        <f t="shared" si="3"/>
        <v>1791.1999999999971</v>
      </c>
      <c r="N27" s="68">
        <f t="shared" si="4"/>
        <v>1555.3900000000003</v>
      </c>
      <c r="O27" s="68">
        <f t="shared" si="5"/>
        <v>-1331.9700000000012</v>
      </c>
      <c r="P27" s="68">
        <f t="shared" si="6"/>
        <v>2014.6199999999953</v>
      </c>
    </row>
    <row r="28" spans="2:16" x14ac:dyDescent="0.2">
      <c r="B28" s="67" t="s">
        <v>17</v>
      </c>
      <c r="C28" s="68">
        <v>160171.22</v>
      </c>
      <c r="D28" s="68">
        <v>6821.31</v>
      </c>
      <c r="E28" s="68">
        <v>50619.47</v>
      </c>
      <c r="F28" s="68">
        <v>217612</v>
      </c>
      <c r="G28" s="68">
        <v>152771.9</v>
      </c>
      <c r="H28" s="68">
        <v>7672.18</v>
      </c>
      <c r="I28" s="68">
        <v>54039.92</v>
      </c>
      <c r="J28" s="68">
        <v>214484</v>
      </c>
      <c r="K28" s="70">
        <f t="shared" si="0"/>
        <v>4.0847994817492739E-2</v>
      </c>
      <c r="L28" s="70">
        <f t="shared" si="2"/>
        <v>4.7818405016875669E-2</v>
      </c>
      <c r="M28" s="68">
        <f t="shared" si="3"/>
        <v>7399.320000000007</v>
      </c>
      <c r="N28" s="68">
        <f t="shared" si="4"/>
        <v>-850.86999999999989</v>
      </c>
      <c r="O28" s="68">
        <f t="shared" si="5"/>
        <v>-3420.4499999999971</v>
      </c>
      <c r="P28" s="68">
        <f t="shared" si="6"/>
        <v>3128</v>
      </c>
    </row>
    <row r="29" spans="2:16" x14ac:dyDescent="0.2">
      <c r="B29" s="67" t="s">
        <v>18</v>
      </c>
      <c r="C29" s="68">
        <v>894581.92</v>
      </c>
      <c r="D29" s="68">
        <v>28596.05</v>
      </c>
      <c r="E29" s="68">
        <v>417034.03</v>
      </c>
      <c r="F29" s="68">
        <v>1340212</v>
      </c>
      <c r="G29" s="68">
        <v>887539.4</v>
      </c>
      <c r="H29" s="68">
        <v>25603.599999999999</v>
      </c>
      <c r="I29" s="68">
        <v>409556.52</v>
      </c>
      <c r="J29" s="68">
        <v>1322699.52</v>
      </c>
      <c r="K29" s="70">
        <f t="shared" si="0"/>
        <v>3.0975663338240183E-2</v>
      </c>
      <c r="L29" s="70">
        <f t="shared" si="2"/>
        <v>2.8038981846216855E-2</v>
      </c>
      <c r="M29" s="68">
        <f t="shared" si="3"/>
        <v>7042.5200000000186</v>
      </c>
      <c r="N29" s="68">
        <f t="shared" si="4"/>
        <v>2992.4500000000007</v>
      </c>
      <c r="O29" s="68">
        <f t="shared" si="5"/>
        <v>7477.5100000000093</v>
      </c>
      <c r="P29" s="68">
        <f t="shared" si="6"/>
        <v>17512.479999999981</v>
      </c>
    </row>
    <row r="30" spans="2:16" x14ac:dyDescent="0.2">
      <c r="B30" s="67" t="s">
        <v>19</v>
      </c>
      <c r="C30" s="68">
        <v>770923.14</v>
      </c>
      <c r="D30" s="68">
        <v>24979.01</v>
      </c>
      <c r="E30" s="68">
        <v>221884.84</v>
      </c>
      <c r="F30" s="68">
        <v>1017787</v>
      </c>
      <c r="G30" s="68">
        <v>775854.36</v>
      </c>
      <c r="H30" s="68">
        <v>26098</v>
      </c>
      <c r="I30" s="68">
        <v>200088.35</v>
      </c>
      <c r="J30" s="68">
        <v>1002040.71</v>
      </c>
      <c r="K30" s="70">
        <f t="shared" si="0"/>
        <v>3.1384523838765853E-2</v>
      </c>
      <c r="L30" s="70">
        <f t="shared" si="2"/>
        <v>3.2543080239828708E-2</v>
      </c>
      <c r="M30" s="68">
        <f t="shared" si="3"/>
        <v>-4931.2199999999721</v>
      </c>
      <c r="N30" s="68">
        <f t="shared" si="4"/>
        <v>-1118.9900000000016</v>
      </c>
      <c r="O30" s="68">
        <f t="shared" si="5"/>
        <v>21796.489999999991</v>
      </c>
      <c r="P30" s="68">
        <f t="shared" si="6"/>
        <v>15746.290000000037</v>
      </c>
    </row>
    <row r="31" spans="2:16" x14ac:dyDescent="0.2">
      <c r="B31" s="67" t="s">
        <v>20</v>
      </c>
      <c r="C31" s="68">
        <v>446494.37</v>
      </c>
      <c r="D31" s="68">
        <v>7647.23</v>
      </c>
      <c r="E31" s="68">
        <v>163546.4</v>
      </c>
      <c r="F31" s="68">
        <v>617688</v>
      </c>
      <c r="G31" s="68">
        <v>418859.53</v>
      </c>
      <c r="H31" s="68">
        <v>7545.18</v>
      </c>
      <c r="I31" s="68">
        <v>179874.75</v>
      </c>
      <c r="J31" s="68">
        <v>606279.46</v>
      </c>
      <c r="K31" s="70">
        <f t="shared" si="0"/>
        <v>1.6838866996549094E-2</v>
      </c>
      <c r="L31" s="70">
        <f t="shared" si="2"/>
        <v>1.7694879589861941E-2</v>
      </c>
      <c r="M31" s="68">
        <f t="shared" si="3"/>
        <v>27634.839999999967</v>
      </c>
      <c r="N31" s="68">
        <f t="shared" si="4"/>
        <v>102.04999999999927</v>
      </c>
      <c r="O31" s="68">
        <f t="shared" si="5"/>
        <v>-16328.350000000006</v>
      </c>
      <c r="P31" s="68">
        <f t="shared" si="6"/>
        <v>11408.540000000037</v>
      </c>
    </row>
    <row r="32" spans="2:16" x14ac:dyDescent="0.2">
      <c r="B32" s="67" t="s">
        <v>21</v>
      </c>
      <c r="C32" s="68">
        <v>182478.51</v>
      </c>
      <c r="D32" s="68">
        <v>7024.32</v>
      </c>
      <c r="E32" s="68">
        <v>75512.17</v>
      </c>
      <c r="F32" s="68">
        <v>265015</v>
      </c>
      <c r="G32" s="68">
        <v>173259.27</v>
      </c>
      <c r="H32" s="68">
        <v>6971.8</v>
      </c>
      <c r="I32" s="68">
        <v>80471.350000000006</v>
      </c>
      <c r="J32" s="68">
        <v>260702.42</v>
      </c>
      <c r="K32" s="70">
        <f t="shared" si="0"/>
        <v>3.7067098153626514E-2</v>
      </c>
      <c r="L32" s="70">
        <f t="shared" si="2"/>
        <v>3.8682564554491081E-2</v>
      </c>
      <c r="M32" s="68">
        <f t="shared" si="3"/>
        <v>9219.2400000000198</v>
      </c>
      <c r="N32" s="68">
        <f t="shared" si="4"/>
        <v>52.519999999999527</v>
      </c>
      <c r="O32" s="68">
        <f t="shared" si="5"/>
        <v>-4959.1800000000076</v>
      </c>
      <c r="P32" s="68">
        <f t="shared" si="6"/>
        <v>4312.5799999999872</v>
      </c>
    </row>
    <row r="33" spans="2:16" x14ac:dyDescent="0.2">
      <c r="B33" s="67" t="s">
        <v>22</v>
      </c>
      <c r="C33" s="68">
        <v>128882.86</v>
      </c>
      <c r="D33" s="68">
        <v>4555.8100000000004</v>
      </c>
      <c r="E33" s="68">
        <v>50017.33</v>
      </c>
      <c r="F33" s="68">
        <v>183456</v>
      </c>
      <c r="G33" s="68">
        <v>124699.27</v>
      </c>
      <c r="H33" s="68">
        <v>4564.5200000000004</v>
      </c>
      <c r="I33" s="68">
        <v>51254.82</v>
      </c>
      <c r="J33" s="68">
        <v>180518.61</v>
      </c>
      <c r="K33" s="70">
        <f t="shared" si="0"/>
        <v>3.4141602280658226E-2</v>
      </c>
      <c r="L33" s="70">
        <f t="shared" si="2"/>
        <v>3.5311667714523924E-2</v>
      </c>
      <c r="M33" s="68">
        <f t="shared" si="3"/>
        <v>4183.5899999999965</v>
      </c>
      <c r="N33" s="68">
        <f t="shared" si="4"/>
        <v>-8.7100000000000364</v>
      </c>
      <c r="O33" s="68">
        <f t="shared" si="5"/>
        <v>-1237.489999999998</v>
      </c>
      <c r="P33" s="68">
        <f t="shared" si="6"/>
        <v>2937.390000000014</v>
      </c>
    </row>
    <row r="34" spans="2:16" x14ac:dyDescent="0.2">
      <c r="B34" s="67" t="s">
        <v>23</v>
      </c>
      <c r="C34" s="68">
        <v>275004.15999999997</v>
      </c>
      <c r="D34" s="68">
        <v>5421.85</v>
      </c>
      <c r="E34" s="68">
        <v>82224.990000000005</v>
      </c>
      <c r="F34" s="68">
        <v>362651</v>
      </c>
      <c r="G34" s="68">
        <v>267215.87</v>
      </c>
      <c r="H34" s="68">
        <v>6171.2</v>
      </c>
      <c r="I34" s="68">
        <v>81929.75</v>
      </c>
      <c r="J34" s="68">
        <v>355316.82</v>
      </c>
      <c r="K34" s="70">
        <f t="shared" si="0"/>
        <v>1.9334333502088488E-2</v>
      </c>
      <c r="L34" s="70">
        <f t="shared" si="2"/>
        <v>2.2573123154653946E-2</v>
      </c>
      <c r="M34" s="68">
        <f t="shared" si="3"/>
        <v>7788.289999999979</v>
      </c>
      <c r="N34" s="68">
        <f t="shared" si="4"/>
        <v>-749.34999999999945</v>
      </c>
      <c r="O34" s="68">
        <f t="shared" si="5"/>
        <v>295.24000000000524</v>
      </c>
      <c r="P34" s="68">
        <f t="shared" si="6"/>
        <v>7334.179999999993</v>
      </c>
    </row>
    <row r="35" spans="2:16" x14ac:dyDescent="0.2">
      <c r="B35" s="97" t="s">
        <v>24</v>
      </c>
      <c r="C35" s="98">
        <v>16197110.029999999</v>
      </c>
      <c r="D35" s="98">
        <v>706570.15</v>
      </c>
      <c r="E35" s="98">
        <v>6497944.8200000003</v>
      </c>
      <c r="F35" s="98">
        <v>23401625.010000002</v>
      </c>
      <c r="G35" s="98">
        <v>15918945.17</v>
      </c>
      <c r="H35" s="98">
        <v>579193.06000000006</v>
      </c>
      <c r="I35" s="98">
        <v>6536110.5</v>
      </c>
      <c r="J35" s="98">
        <v>23034248.719999999</v>
      </c>
      <c r="K35" s="99">
        <f t="shared" si="0"/>
        <v>4.1799782205770533E-2</v>
      </c>
      <c r="L35" s="99">
        <f t="shared" si="2"/>
        <v>3.510657093094316E-2</v>
      </c>
      <c r="M35" s="98">
        <f t="shared" si="3"/>
        <v>278164.8599999994</v>
      </c>
      <c r="N35" s="98">
        <f t="shared" si="4"/>
        <v>127377.08999999997</v>
      </c>
      <c r="O35" s="98">
        <f t="shared" si="5"/>
        <v>-38165.679999999702</v>
      </c>
      <c r="P35" s="98">
        <f t="shared" si="6"/>
        <v>367376.29000000283</v>
      </c>
    </row>
    <row r="36" spans="2:16" x14ac:dyDescent="0.2">
      <c r="B36" s="100" t="s">
        <v>97</v>
      </c>
      <c r="C36" s="101"/>
      <c r="D36" s="102">
        <f>+C35+D35</f>
        <v>16903680.18</v>
      </c>
      <c r="E36" s="101"/>
      <c r="F36" s="101"/>
      <c r="G36" s="101"/>
      <c r="H36" s="102">
        <f>+G35+H35</f>
        <v>16498138.23</v>
      </c>
      <c r="I36" s="101"/>
      <c r="J36" s="101"/>
      <c r="K36" s="102">
        <f>+(D35-D24-D16)</f>
        <v>333166.61</v>
      </c>
      <c r="L36" s="101"/>
      <c r="M36" s="101"/>
      <c r="N36" s="102">
        <f>+D36-H36</f>
        <v>405541.94999999925</v>
      </c>
      <c r="O36" s="101"/>
      <c r="P36" s="103"/>
    </row>
    <row r="37" spans="2:16" x14ac:dyDescent="0.2">
      <c r="B37" s="100" t="s">
        <v>98</v>
      </c>
      <c r="C37" s="102"/>
      <c r="D37" s="102">
        <f>+(D35+C35)-(C24+D24)-(C16+D16)</f>
        <v>10953531.960000001</v>
      </c>
      <c r="E37" s="105" t="str">
        <f>+CONCATENATE("(",FIXED(D37/D36*100,1),"% )")</f>
        <v>(64.8% )</v>
      </c>
      <c r="F37" s="101"/>
      <c r="G37" s="101"/>
      <c r="H37" s="102">
        <f>+(H35+G35)-(G24+H24)-(G16+H16)</f>
        <v>10777387.890000002</v>
      </c>
      <c r="I37" s="101"/>
      <c r="J37" s="101"/>
      <c r="K37" s="104">
        <f>+(D35-D24-D16)/D37</f>
        <v>3.0416363527002478E-2</v>
      </c>
      <c r="L37" s="101"/>
      <c r="M37" s="101"/>
      <c r="N37" s="101"/>
      <c r="O37" s="101"/>
      <c r="P37" s="103"/>
    </row>
    <row r="38" spans="2:16" x14ac:dyDescent="0.2">
      <c r="C38" s="96"/>
    </row>
    <row r="40" spans="2:16" x14ac:dyDescent="0.2">
      <c r="B40" s="11" t="s">
        <v>67</v>
      </c>
    </row>
    <row r="41" spans="2:16" x14ac:dyDescent="0.2">
      <c r="B41" s="11" t="s">
        <v>68</v>
      </c>
    </row>
    <row r="42" spans="2:16" x14ac:dyDescent="0.2">
      <c r="B42" s="11" t="s">
        <v>69</v>
      </c>
    </row>
    <row r="44" spans="2:16" x14ac:dyDescent="0.2">
      <c r="G44" s="69"/>
    </row>
    <row r="45" spans="2:16" x14ac:dyDescent="0.2">
      <c r="G45" s="69"/>
    </row>
    <row r="46" spans="2:16" x14ac:dyDescent="0.2">
      <c r="G46" s="69"/>
    </row>
    <row r="47" spans="2:16" x14ac:dyDescent="0.2">
      <c r="G47" s="69"/>
    </row>
    <row r="48" spans="2:16" x14ac:dyDescent="0.2">
      <c r="G48" s="69"/>
    </row>
    <row r="49" spans="7:7" x14ac:dyDescent="0.2">
      <c r="G49" s="69"/>
    </row>
    <row r="50" spans="7:7" x14ac:dyDescent="0.2">
      <c r="G50" s="69"/>
    </row>
    <row r="51" spans="7:7" x14ac:dyDescent="0.2">
      <c r="G51" s="69"/>
    </row>
    <row r="52" spans="7:7" x14ac:dyDescent="0.2">
      <c r="G52" s="69"/>
    </row>
    <row r="53" spans="7:7" x14ac:dyDescent="0.2">
      <c r="G53" s="69"/>
    </row>
    <row r="54" spans="7:7" x14ac:dyDescent="0.2">
      <c r="G54" s="69"/>
    </row>
    <row r="55" spans="7:7" x14ac:dyDescent="0.2">
      <c r="G55" s="69"/>
    </row>
    <row r="56" spans="7:7" x14ac:dyDescent="0.2">
      <c r="G56" s="69"/>
    </row>
    <row r="57" spans="7:7" x14ac:dyDescent="0.2">
      <c r="G57" s="69"/>
    </row>
    <row r="58" spans="7:7" x14ac:dyDescent="0.2">
      <c r="G58" s="69"/>
    </row>
    <row r="59" spans="7:7" x14ac:dyDescent="0.2">
      <c r="G59" s="69"/>
    </row>
    <row r="60" spans="7:7" x14ac:dyDescent="0.2">
      <c r="G60" s="69"/>
    </row>
    <row r="61" spans="7:7" x14ac:dyDescent="0.2">
      <c r="G61" s="69"/>
    </row>
    <row r="62" spans="7:7" x14ac:dyDescent="0.2">
      <c r="G62" s="69"/>
    </row>
    <row r="63" spans="7:7" x14ac:dyDescent="0.2">
      <c r="G63" s="69"/>
    </row>
    <row r="64" spans="7:7" x14ac:dyDescent="0.2">
      <c r="G64" s="69"/>
    </row>
    <row r="65" spans="6:9" x14ac:dyDescent="0.2">
      <c r="G65" s="69"/>
    </row>
    <row r="66" spans="6:9" x14ac:dyDescent="0.2">
      <c r="G66" s="69"/>
    </row>
    <row r="67" spans="6:9" x14ac:dyDescent="0.2">
      <c r="G67" s="69"/>
    </row>
    <row r="68" spans="6:9" x14ac:dyDescent="0.2">
      <c r="G68" s="69"/>
    </row>
    <row r="69" spans="6:9" x14ac:dyDescent="0.2">
      <c r="G69" s="69"/>
    </row>
    <row r="70" spans="6:9" x14ac:dyDescent="0.2">
      <c r="F70" s="69"/>
    </row>
    <row r="78" spans="6:9" x14ac:dyDescent="0.2">
      <c r="G78" s="26" t="s">
        <v>13</v>
      </c>
      <c r="H78" s="71">
        <v>6.3091961551781595E-2</v>
      </c>
      <c r="I78" s="72">
        <v>5387.6535400000002</v>
      </c>
    </row>
    <row r="79" spans="6:9" x14ac:dyDescent="0.2">
      <c r="G79" s="26" t="s">
        <v>11</v>
      </c>
      <c r="H79" s="71">
        <v>3.3048158580683724E-2</v>
      </c>
      <c r="I79" s="72">
        <v>978.17916000000002</v>
      </c>
    </row>
    <row r="80" spans="6:9" x14ac:dyDescent="0.2">
      <c r="G80" s="26" t="s">
        <v>18</v>
      </c>
      <c r="H80" s="71">
        <v>3.0975663338240183E-2</v>
      </c>
      <c r="I80" s="72">
        <v>923.17797000000007</v>
      </c>
    </row>
    <row r="81" spans="7:9" x14ac:dyDescent="0.2">
      <c r="G81" s="26" t="s">
        <v>5</v>
      </c>
      <c r="H81" s="71">
        <v>2.5113128749255878E-2</v>
      </c>
      <c r="I81" s="72">
        <v>846.87138000000004</v>
      </c>
    </row>
    <row r="82" spans="7:9" x14ac:dyDescent="0.2">
      <c r="G82" s="26" t="s">
        <v>19</v>
      </c>
      <c r="H82" s="71">
        <v>3.1384523838765853E-2</v>
      </c>
      <c r="I82" s="72">
        <v>795.90215000000001</v>
      </c>
    </row>
    <row r="83" spans="7:9" x14ac:dyDescent="0.2">
      <c r="G83" s="26" t="s">
        <v>6</v>
      </c>
      <c r="H83" s="71">
        <v>3.2720850149914445E-2</v>
      </c>
      <c r="I83" s="72">
        <v>761.61437999999998</v>
      </c>
    </row>
    <row r="84" spans="7:9" x14ac:dyDescent="0.2">
      <c r="G84" s="26" t="s">
        <v>10</v>
      </c>
      <c r="H84" s="71">
        <v>4.0830809152563693E-2</v>
      </c>
      <c r="I84" s="72">
        <v>735.15270999999996</v>
      </c>
    </row>
    <row r="85" spans="7:9" x14ac:dyDescent="0.2">
      <c r="G85" s="26" t="s">
        <v>3</v>
      </c>
      <c r="H85" s="71">
        <v>4.9073226171957071E-2</v>
      </c>
      <c r="I85" s="72">
        <v>691.10658999999998</v>
      </c>
    </row>
    <row r="86" spans="7:9" x14ac:dyDescent="0.2">
      <c r="G86" s="26" t="s">
        <v>12</v>
      </c>
      <c r="H86" s="71">
        <v>3.0213167266319112E-2</v>
      </c>
      <c r="I86" s="72">
        <v>653.71199999999999</v>
      </c>
    </row>
    <row r="87" spans="7:9" x14ac:dyDescent="0.2">
      <c r="G87" s="26" t="s">
        <v>1</v>
      </c>
      <c r="H87" s="71">
        <v>2.9319307185302575E-2</v>
      </c>
      <c r="I87" s="72">
        <v>630.45487000000003</v>
      </c>
    </row>
    <row r="88" spans="7:9" x14ac:dyDescent="0.2">
      <c r="G88" s="26" t="s">
        <v>26</v>
      </c>
      <c r="H88" s="71">
        <v>5.9531069698294747E-2</v>
      </c>
      <c r="I88" s="72">
        <v>562.49468000000002</v>
      </c>
    </row>
    <row r="89" spans="7:9" x14ac:dyDescent="0.2">
      <c r="G89" s="26" t="s">
        <v>14</v>
      </c>
      <c r="H89" s="71">
        <v>2.9634245693776495E-2</v>
      </c>
      <c r="I89" s="72">
        <v>515.35005000000001</v>
      </c>
    </row>
    <row r="90" spans="7:9" x14ac:dyDescent="0.2">
      <c r="G90" s="26" t="s">
        <v>8</v>
      </c>
      <c r="H90" s="71">
        <v>2.2495743236812152E-2</v>
      </c>
      <c r="I90" s="72">
        <v>463.12184000000002</v>
      </c>
    </row>
    <row r="91" spans="7:9" x14ac:dyDescent="0.2">
      <c r="G91" s="26" t="s">
        <v>20</v>
      </c>
      <c r="H91" s="71">
        <v>1.6838866996549094E-2</v>
      </c>
      <c r="I91" s="72">
        <v>454.14159999999998</v>
      </c>
    </row>
    <row r="92" spans="7:9" x14ac:dyDescent="0.2">
      <c r="G92" s="26" t="s">
        <v>9</v>
      </c>
      <c r="H92" s="71">
        <v>2.323362142996999E-2</v>
      </c>
      <c r="I92" s="72">
        <v>421.19779000000005</v>
      </c>
    </row>
    <row r="93" spans="7:9" x14ac:dyDescent="0.2">
      <c r="G93" s="26" t="s">
        <v>4</v>
      </c>
      <c r="H93" s="71">
        <v>3.4705210533921609E-2</v>
      </c>
      <c r="I93" s="72">
        <v>365.92488000000003</v>
      </c>
    </row>
    <row r="94" spans="7:9" x14ac:dyDescent="0.2">
      <c r="G94" s="26" t="s">
        <v>23</v>
      </c>
      <c r="H94" s="71">
        <v>1.9334333502088488E-2</v>
      </c>
      <c r="I94" s="72">
        <v>280.42600999999996</v>
      </c>
    </row>
    <row r="95" spans="7:9" x14ac:dyDescent="0.2">
      <c r="G95" s="26" t="s">
        <v>2</v>
      </c>
      <c r="H95" s="71">
        <v>1.9376849492189752E-2</v>
      </c>
      <c r="I95" s="72">
        <v>262.15303999999998</v>
      </c>
    </row>
    <row r="96" spans="7:9" x14ac:dyDescent="0.2">
      <c r="G96" s="26" t="s">
        <v>43</v>
      </c>
      <c r="H96" s="71">
        <v>1.1764123556232216E-2</v>
      </c>
      <c r="I96" s="72">
        <v>262.03226999999998</v>
      </c>
    </row>
    <row r="97" spans="7:9" x14ac:dyDescent="0.2">
      <c r="G97" s="26" t="s">
        <v>0</v>
      </c>
      <c r="H97" s="71">
        <v>1.4037128500462437E-2</v>
      </c>
      <c r="I97" s="72">
        <v>235.97774999999999</v>
      </c>
    </row>
    <row r="98" spans="7:9" x14ac:dyDescent="0.2">
      <c r="G98" s="26" t="s">
        <v>21</v>
      </c>
      <c r="H98" s="71">
        <v>3.7067098153626514E-2</v>
      </c>
      <c r="I98" s="72">
        <v>189.50283000000002</v>
      </c>
    </row>
    <row r="99" spans="7:9" x14ac:dyDescent="0.2">
      <c r="G99" s="26" t="s">
        <v>17</v>
      </c>
      <c r="H99" s="71">
        <v>4.0847994817492739E-2</v>
      </c>
      <c r="I99" s="72">
        <v>166.99252999999999</v>
      </c>
    </row>
    <row r="100" spans="7:9" x14ac:dyDescent="0.2">
      <c r="G100" s="26" t="s">
        <v>22</v>
      </c>
      <c r="H100" s="71">
        <v>3.4141602280658226E-2</v>
      </c>
      <c r="I100" s="72">
        <v>133.43867</v>
      </c>
    </row>
    <row r="101" spans="7:9" x14ac:dyDescent="0.2">
      <c r="G101" s="26" t="s">
        <v>16</v>
      </c>
      <c r="H101" s="71">
        <v>5.1493636759655168E-2</v>
      </c>
      <c r="I101" s="72">
        <v>106.9738</v>
      </c>
    </row>
    <row r="102" spans="7:9" x14ac:dyDescent="0.2">
      <c r="G102" s="26" t="s">
        <v>42</v>
      </c>
      <c r="H102" s="71">
        <v>2.845344906856204E-2</v>
      </c>
      <c r="I102" s="72">
        <v>80.127719999999997</v>
      </c>
    </row>
    <row r="103" spans="7:9" x14ac:dyDescent="0.2">
      <c r="G103" s="26" t="s">
        <v>62</v>
      </c>
      <c r="H103" s="73">
        <v>4.1799782205770533E-2</v>
      </c>
      <c r="I103" s="72">
        <v>16903.680179999999</v>
      </c>
    </row>
  </sheetData>
  <sortState ref="G78:I102">
    <sortCondition descending="1" ref="I44:I68"/>
  </sortState>
  <mergeCells count="16">
    <mergeCell ref="B1:P2"/>
    <mergeCell ref="C8:D8"/>
    <mergeCell ref="G8:H8"/>
    <mergeCell ref="C7:F7"/>
    <mergeCell ref="G7:J7"/>
    <mergeCell ref="E8:E9"/>
    <mergeCell ref="F8:F9"/>
    <mergeCell ref="I8:I9"/>
    <mergeCell ref="J8:J9"/>
    <mergeCell ref="B7:B9"/>
    <mergeCell ref="M7:P7"/>
    <mergeCell ref="M8:N8"/>
    <mergeCell ref="O8:O9"/>
    <mergeCell ref="P8:P9"/>
    <mergeCell ref="K7:K9"/>
    <mergeCell ref="L7:L9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zoomScaleNormal="100" workbookViewId="0">
      <selection activeCell="H4" sqref="H4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3.42578125" style="7" customWidth="1"/>
    <col min="18" max="20" width="11.42578125" style="7" customWidth="1"/>
    <col min="21" max="21" width="16.42578125" style="7" customWidth="1"/>
    <col min="22" max="22" width="11.42578125" style="11" customWidth="1"/>
    <col min="23" max="25" width="11.42578125" style="7" hidden="1" customWidth="1"/>
    <col min="26" max="26" width="5.28515625" style="7" hidden="1" customWidth="1"/>
    <col min="27" max="16384" width="11.42578125" style="7" hidden="1"/>
  </cols>
  <sheetData>
    <row r="1" spans="2:21" ht="12" customHeight="1" x14ac:dyDescent="0.2">
      <c r="B1" s="131" t="s">
        <v>109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21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21" ht="15" x14ac:dyDescent="0.25"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1"/>
    </row>
    <row r="5" spans="2:21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58"/>
      <c r="S5" s="26"/>
    </row>
    <row r="6" spans="2:21" x14ac:dyDescent="0.2">
      <c r="B6" s="10"/>
      <c r="C6" s="149" t="s">
        <v>41</v>
      </c>
      <c r="D6" s="149"/>
      <c r="E6" s="149"/>
      <c r="F6" s="149"/>
      <c r="G6" s="149"/>
      <c r="H6" s="149"/>
      <c r="I6" s="149"/>
      <c r="J6" s="149"/>
      <c r="K6" s="149"/>
      <c r="L6" s="149"/>
      <c r="M6" s="11"/>
      <c r="N6" s="11"/>
      <c r="O6" s="11"/>
      <c r="P6" s="58"/>
      <c r="S6" s="26"/>
    </row>
    <row r="7" spans="2:21" ht="15" customHeight="1" x14ac:dyDescent="0.2">
      <c r="B7" s="10"/>
      <c r="C7" s="143" t="s">
        <v>25</v>
      </c>
      <c r="D7" s="140">
        <v>2016</v>
      </c>
      <c r="E7" s="141"/>
      <c r="F7" s="142"/>
      <c r="G7" s="140">
        <v>2015</v>
      </c>
      <c r="H7" s="141"/>
      <c r="I7" s="142"/>
      <c r="J7" s="140" t="s">
        <v>55</v>
      </c>
      <c r="K7" s="141"/>
      <c r="L7" s="142"/>
      <c r="M7" s="11"/>
      <c r="N7" s="11"/>
      <c r="O7" s="11"/>
      <c r="P7" s="58"/>
      <c r="S7" s="26"/>
    </row>
    <row r="8" spans="2:21" x14ac:dyDescent="0.2">
      <c r="B8" s="10"/>
      <c r="C8" s="144"/>
      <c r="D8" s="21" t="s">
        <v>31</v>
      </c>
      <c r="E8" s="21" t="s">
        <v>32</v>
      </c>
      <c r="F8" s="21" t="s">
        <v>57</v>
      </c>
      <c r="G8" s="21" t="s">
        <v>31</v>
      </c>
      <c r="H8" s="21" t="s">
        <v>32</v>
      </c>
      <c r="I8" s="21" t="s">
        <v>33</v>
      </c>
      <c r="J8" s="21" t="s">
        <v>31</v>
      </c>
      <c r="K8" s="21" t="s">
        <v>32</v>
      </c>
      <c r="L8" s="21" t="s">
        <v>57</v>
      </c>
      <c r="M8" s="11"/>
      <c r="N8" s="11"/>
      <c r="O8" s="11"/>
      <c r="P8" s="58"/>
      <c r="S8" s="26"/>
    </row>
    <row r="9" spans="2:21" x14ac:dyDescent="0.2">
      <c r="B9" s="10"/>
      <c r="C9" s="18" t="s">
        <v>0</v>
      </c>
      <c r="D9" s="19">
        <v>201450.31</v>
      </c>
      <c r="E9" s="19">
        <v>31214.98</v>
      </c>
      <c r="F9" s="19">
        <v>232665.29</v>
      </c>
      <c r="G9" s="19">
        <v>197333.81</v>
      </c>
      <c r="H9" s="19">
        <v>29093.19</v>
      </c>
      <c r="I9" s="19">
        <v>226427</v>
      </c>
      <c r="J9" s="19">
        <f>+D9-G9</f>
        <v>4116.5</v>
      </c>
      <c r="K9" s="19">
        <f t="shared" ref="K9:L9" si="0">+E9-H9</f>
        <v>2121.7900000000009</v>
      </c>
      <c r="L9" s="19">
        <f t="shared" si="0"/>
        <v>6238.2900000000081</v>
      </c>
      <c r="M9" s="11"/>
      <c r="N9" s="11"/>
      <c r="O9" s="11"/>
      <c r="P9" s="12"/>
      <c r="Q9" s="27" t="s">
        <v>13</v>
      </c>
      <c r="R9" s="28">
        <v>55.89</v>
      </c>
    </row>
    <row r="10" spans="2:21" x14ac:dyDescent="0.2">
      <c r="B10" s="10"/>
      <c r="C10" s="18" t="s">
        <v>1</v>
      </c>
      <c r="D10" s="19">
        <v>493929.48</v>
      </c>
      <c r="E10" s="19">
        <v>118040.89</v>
      </c>
      <c r="F10" s="19">
        <v>611970.37</v>
      </c>
      <c r="G10" s="19">
        <v>499165.24</v>
      </c>
      <c r="H10" s="19">
        <v>109669.19</v>
      </c>
      <c r="I10" s="19">
        <v>608834.42999999993</v>
      </c>
      <c r="J10" s="19">
        <f t="shared" ref="J10:J34" si="1">+D10-G10</f>
        <v>-5235.7600000000093</v>
      </c>
      <c r="K10" s="19">
        <f t="shared" ref="K10:K34" si="2">+E10-H10</f>
        <v>8371.6999999999971</v>
      </c>
      <c r="L10" s="19">
        <f t="shared" ref="L10:L34" si="3">+F10-I10</f>
        <v>3135.9400000000605</v>
      </c>
      <c r="M10" s="11"/>
      <c r="N10" s="11"/>
      <c r="O10" s="11"/>
      <c r="P10" s="12"/>
      <c r="Q10" s="27" t="s">
        <v>26</v>
      </c>
      <c r="R10" s="28">
        <v>56.45</v>
      </c>
    </row>
    <row r="11" spans="2:21" x14ac:dyDescent="0.2">
      <c r="B11" s="10"/>
      <c r="C11" s="18" t="s">
        <v>2</v>
      </c>
      <c r="D11" s="19">
        <v>232299.42</v>
      </c>
      <c r="E11" s="19">
        <v>24773.919999999998</v>
      </c>
      <c r="F11" s="19">
        <v>257073.34000000003</v>
      </c>
      <c r="G11" s="19">
        <v>232979.12</v>
      </c>
      <c r="H11" s="19">
        <v>30847.33</v>
      </c>
      <c r="I11" s="19">
        <v>263826.45</v>
      </c>
      <c r="J11" s="19">
        <f t="shared" si="1"/>
        <v>-679.69999999998254</v>
      </c>
      <c r="K11" s="19">
        <f t="shared" si="2"/>
        <v>-6073.4100000000035</v>
      </c>
      <c r="L11" s="19">
        <f t="shared" si="3"/>
        <v>-6753.109999999986</v>
      </c>
      <c r="M11" s="11"/>
      <c r="N11" s="59"/>
      <c r="O11" s="60"/>
      <c r="P11" s="60"/>
      <c r="Q11" s="61" t="s">
        <v>9</v>
      </c>
      <c r="R11" s="62">
        <v>62.99</v>
      </c>
      <c r="S11" s="60"/>
      <c r="T11" s="60"/>
      <c r="U11" s="63"/>
    </row>
    <row r="12" spans="2:21" x14ac:dyDescent="0.2">
      <c r="B12" s="10"/>
      <c r="C12" s="18" t="s">
        <v>3</v>
      </c>
      <c r="D12" s="19">
        <v>442789.6</v>
      </c>
      <c r="E12" s="19">
        <v>214402.16</v>
      </c>
      <c r="F12" s="19">
        <v>657191.76</v>
      </c>
      <c r="G12" s="19">
        <v>447461.86</v>
      </c>
      <c r="H12" s="19">
        <v>218508.22</v>
      </c>
      <c r="I12" s="19">
        <v>665970.07999999996</v>
      </c>
      <c r="J12" s="19">
        <f t="shared" si="1"/>
        <v>-4672.2600000000093</v>
      </c>
      <c r="K12" s="19">
        <f t="shared" si="2"/>
        <v>-4106.0599999999977</v>
      </c>
      <c r="L12" s="19">
        <f t="shared" si="3"/>
        <v>-8778.3199999999488</v>
      </c>
      <c r="M12" s="11"/>
      <c r="N12" s="10"/>
      <c r="O12" s="11"/>
      <c r="P12" s="11"/>
      <c r="Q12" s="27" t="s">
        <v>16</v>
      </c>
      <c r="R12" s="28">
        <v>65.569999999999993</v>
      </c>
      <c r="S12" s="11"/>
      <c r="T12" s="11"/>
      <c r="U12" s="12"/>
    </row>
    <row r="13" spans="2:21" x14ac:dyDescent="0.2">
      <c r="B13" s="10"/>
      <c r="C13" s="18" t="s">
        <v>4</v>
      </c>
      <c r="D13" s="19">
        <v>309401.5</v>
      </c>
      <c r="E13" s="19">
        <v>43823.88</v>
      </c>
      <c r="F13" s="19">
        <v>353225.38</v>
      </c>
      <c r="G13" s="19">
        <v>314842.43</v>
      </c>
      <c r="H13" s="19">
        <v>36193.120000000003</v>
      </c>
      <c r="I13" s="19">
        <v>351035.55</v>
      </c>
      <c r="J13" s="19">
        <f t="shared" si="1"/>
        <v>-5440.929999999993</v>
      </c>
      <c r="K13" s="19">
        <f t="shared" si="2"/>
        <v>7630.7599999999948</v>
      </c>
      <c r="L13" s="19">
        <f t="shared" si="3"/>
        <v>2189.8300000000163</v>
      </c>
      <c r="M13" s="11"/>
      <c r="N13" s="10"/>
      <c r="O13" s="11"/>
      <c r="P13" s="11"/>
      <c r="Q13" s="27" t="s">
        <v>3</v>
      </c>
      <c r="R13" s="28">
        <v>67.38</v>
      </c>
      <c r="S13" s="11"/>
      <c r="T13" s="11"/>
      <c r="U13" s="12"/>
    </row>
    <row r="14" spans="2:21" x14ac:dyDescent="0.2">
      <c r="B14" s="10"/>
      <c r="C14" s="18" t="s">
        <v>5</v>
      </c>
      <c r="D14" s="19">
        <v>728108.18</v>
      </c>
      <c r="E14" s="19">
        <v>97495.61</v>
      </c>
      <c r="F14" s="19">
        <v>825603.79</v>
      </c>
      <c r="G14" s="19">
        <v>717083.84</v>
      </c>
      <c r="H14" s="19">
        <v>84363.46</v>
      </c>
      <c r="I14" s="19">
        <v>801447.29999999993</v>
      </c>
      <c r="J14" s="19">
        <f t="shared" si="1"/>
        <v>11024.340000000084</v>
      </c>
      <c r="K14" s="19">
        <f t="shared" si="2"/>
        <v>13132.149999999994</v>
      </c>
      <c r="L14" s="19">
        <f t="shared" si="3"/>
        <v>24156.490000000107</v>
      </c>
      <c r="M14" s="11"/>
      <c r="N14" s="10"/>
      <c r="O14" s="11"/>
      <c r="P14" s="11"/>
      <c r="Q14" s="27" t="s">
        <v>11</v>
      </c>
      <c r="R14" s="28">
        <v>72.430000000000007</v>
      </c>
      <c r="S14" s="11"/>
      <c r="T14" s="11"/>
      <c r="U14" s="12"/>
    </row>
    <row r="15" spans="2:21" x14ac:dyDescent="0.2">
      <c r="B15" s="10"/>
      <c r="C15" s="18" t="s">
        <v>26</v>
      </c>
      <c r="D15" s="19">
        <v>298602.15000000002</v>
      </c>
      <c r="E15" s="19">
        <v>230406.62</v>
      </c>
      <c r="F15" s="19">
        <v>529008.77</v>
      </c>
      <c r="G15" s="19">
        <v>274971.99</v>
      </c>
      <c r="H15" s="19">
        <v>237084.29</v>
      </c>
      <c r="I15" s="19">
        <v>512056.28</v>
      </c>
      <c r="J15" s="19">
        <f t="shared" si="1"/>
        <v>23630.160000000033</v>
      </c>
      <c r="K15" s="19">
        <f t="shared" si="2"/>
        <v>-6677.6700000000128</v>
      </c>
      <c r="L15" s="19">
        <f t="shared" si="3"/>
        <v>16952.489999999991</v>
      </c>
      <c r="M15" s="11"/>
      <c r="N15" s="10"/>
      <c r="O15" s="11"/>
      <c r="P15" s="11"/>
      <c r="Q15" s="27" t="s">
        <v>21</v>
      </c>
      <c r="R15" s="28">
        <v>73.94</v>
      </c>
      <c r="S15" s="11"/>
      <c r="T15" s="11"/>
      <c r="U15" s="12"/>
    </row>
    <row r="16" spans="2:21" x14ac:dyDescent="0.2">
      <c r="B16" s="10"/>
      <c r="C16" s="18" t="s">
        <v>6</v>
      </c>
      <c r="D16" s="19">
        <v>606627.85</v>
      </c>
      <c r="E16" s="19">
        <v>130065.86</v>
      </c>
      <c r="F16" s="19">
        <v>736693.71</v>
      </c>
      <c r="G16" s="19">
        <v>624839.43999999994</v>
      </c>
      <c r="H16" s="19">
        <v>128029.92</v>
      </c>
      <c r="I16" s="19">
        <v>752869.36</v>
      </c>
      <c r="J16" s="19">
        <f t="shared" si="1"/>
        <v>-18211.589999999967</v>
      </c>
      <c r="K16" s="19">
        <f t="shared" si="2"/>
        <v>2035.9400000000023</v>
      </c>
      <c r="L16" s="19">
        <f t="shared" si="3"/>
        <v>-16175.650000000023</v>
      </c>
      <c r="M16" s="11"/>
      <c r="N16" s="10"/>
      <c r="O16" s="11"/>
      <c r="P16" s="11"/>
      <c r="Q16" s="27" t="s">
        <v>12</v>
      </c>
      <c r="R16" s="28">
        <v>75.48</v>
      </c>
      <c r="S16" s="11"/>
      <c r="T16" s="11"/>
      <c r="U16" s="12"/>
    </row>
    <row r="17" spans="2:21" x14ac:dyDescent="0.2">
      <c r="B17" s="10"/>
      <c r="C17" s="18" t="s">
        <v>7</v>
      </c>
      <c r="D17" s="19">
        <v>235351.67</v>
      </c>
      <c r="E17" s="19">
        <v>23598.02</v>
      </c>
      <c r="F17" s="19">
        <v>258949.69</v>
      </c>
      <c r="G17" s="19">
        <v>231264.89</v>
      </c>
      <c r="H17" s="19">
        <v>24802.83</v>
      </c>
      <c r="I17" s="19">
        <v>256067.72000000003</v>
      </c>
      <c r="J17" s="19">
        <f t="shared" si="1"/>
        <v>4086.7799999999988</v>
      </c>
      <c r="K17" s="19">
        <f t="shared" si="2"/>
        <v>-1204.8100000000013</v>
      </c>
      <c r="L17" s="19">
        <f t="shared" si="3"/>
        <v>2881.9699999999721</v>
      </c>
      <c r="M17" s="11"/>
      <c r="N17" s="10"/>
      <c r="O17" s="11"/>
      <c r="P17" s="11"/>
      <c r="Q17" s="27" t="s">
        <v>42</v>
      </c>
      <c r="R17" s="28">
        <v>78.209999999999994</v>
      </c>
      <c r="S17" s="11"/>
      <c r="T17" s="11"/>
      <c r="U17" s="12"/>
    </row>
    <row r="18" spans="2:21" x14ac:dyDescent="0.2">
      <c r="B18" s="10"/>
      <c r="C18" s="18" t="s">
        <v>8</v>
      </c>
      <c r="D18" s="19">
        <v>393996.09</v>
      </c>
      <c r="E18" s="19">
        <v>58707.47</v>
      </c>
      <c r="F18" s="19">
        <v>452703.56000000006</v>
      </c>
      <c r="G18" s="19">
        <v>398990.25</v>
      </c>
      <c r="H18" s="19">
        <v>59599.12</v>
      </c>
      <c r="I18" s="19">
        <v>458589.37</v>
      </c>
      <c r="J18" s="19">
        <f t="shared" si="1"/>
        <v>-4994.1599999999744</v>
      </c>
      <c r="K18" s="19">
        <f t="shared" si="2"/>
        <v>-891.65000000000146</v>
      </c>
      <c r="L18" s="19">
        <f t="shared" si="3"/>
        <v>-5885.8099999999395</v>
      </c>
      <c r="M18" s="11"/>
      <c r="N18" s="10"/>
      <c r="O18" s="11"/>
      <c r="P18" s="11"/>
      <c r="Q18" s="27" t="s">
        <v>23</v>
      </c>
      <c r="R18" s="28">
        <v>78.989999999999995</v>
      </c>
      <c r="S18" s="11"/>
      <c r="T18" s="11"/>
      <c r="U18" s="12"/>
    </row>
    <row r="19" spans="2:21" x14ac:dyDescent="0.2">
      <c r="B19" s="10"/>
      <c r="C19" s="18" t="s">
        <v>9</v>
      </c>
      <c r="D19" s="19">
        <v>259165.7</v>
      </c>
      <c r="E19" s="19">
        <v>152246.14000000001</v>
      </c>
      <c r="F19" s="19">
        <v>411411.84</v>
      </c>
      <c r="G19" s="19">
        <v>241203.67</v>
      </c>
      <c r="H19" s="19">
        <v>148491.42000000001</v>
      </c>
      <c r="I19" s="19">
        <v>389695.09</v>
      </c>
      <c r="J19" s="19">
        <f t="shared" si="1"/>
        <v>17962.03</v>
      </c>
      <c r="K19" s="19">
        <f t="shared" si="2"/>
        <v>3754.7200000000012</v>
      </c>
      <c r="L19" s="19">
        <f t="shared" si="3"/>
        <v>21716.75</v>
      </c>
      <c r="M19" s="11"/>
      <c r="N19" s="10"/>
      <c r="O19" s="11"/>
      <c r="P19" s="11"/>
      <c r="Q19" s="27" t="s">
        <v>17</v>
      </c>
      <c r="R19" s="28">
        <v>80.42</v>
      </c>
      <c r="S19" s="11"/>
      <c r="T19" s="11"/>
      <c r="U19" s="12"/>
    </row>
    <row r="20" spans="2:21" x14ac:dyDescent="0.2">
      <c r="B20" s="10"/>
      <c r="C20" s="18" t="s">
        <v>10</v>
      </c>
      <c r="D20" s="19">
        <v>577040.49</v>
      </c>
      <c r="E20" s="19">
        <v>128095.34</v>
      </c>
      <c r="F20" s="19">
        <v>705135.83</v>
      </c>
      <c r="G20" s="19">
        <v>577538.78</v>
      </c>
      <c r="H20" s="19">
        <v>120593.45</v>
      </c>
      <c r="I20" s="19">
        <v>698132.23</v>
      </c>
      <c r="J20" s="19">
        <f t="shared" si="1"/>
        <v>-498.29000000003725</v>
      </c>
      <c r="K20" s="19">
        <f t="shared" si="2"/>
        <v>7501.8899999999994</v>
      </c>
      <c r="L20" s="19">
        <f t="shared" si="3"/>
        <v>7003.5999999999767</v>
      </c>
      <c r="M20" s="11"/>
      <c r="N20" s="10"/>
      <c r="O20" s="11"/>
      <c r="P20" s="11"/>
      <c r="Q20" s="27" t="s">
        <v>1</v>
      </c>
      <c r="R20" s="28">
        <v>80.709999999999994</v>
      </c>
      <c r="S20" s="11"/>
      <c r="T20" s="11"/>
      <c r="U20" s="12"/>
    </row>
    <row r="21" spans="2:21" x14ac:dyDescent="0.2">
      <c r="B21" s="10"/>
      <c r="C21" s="18" t="s">
        <v>11</v>
      </c>
      <c r="D21" s="19">
        <v>685113.32</v>
      </c>
      <c r="E21" s="19">
        <v>260738.82</v>
      </c>
      <c r="F21" s="19">
        <v>945852.1399999999</v>
      </c>
      <c r="G21" s="19">
        <v>707508.6</v>
      </c>
      <c r="H21" s="19">
        <v>211190.89</v>
      </c>
      <c r="I21" s="19">
        <v>918699.49</v>
      </c>
      <c r="J21" s="19">
        <f t="shared" si="1"/>
        <v>-22395.280000000028</v>
      </c>
      <c r="K21" s="19">
        <f t="shared" si="2"/>
        <v>49547.929999999993</v>
      </c>
      <c r="L21" s="19">
        <f t="shared" si="3"/>
        <v>27152.649999999907</v>
      </c>
      <c r="M21" s="11"/>
      <c r="N21" s="10"/>
      <c r="O21" s="11"/>
      <c r="P21" s="11"/>
      <c r="Q21" s="27" t="s">
        <v>22</v>
      </c>
      <c r="R21" s="28">
        <v>80.86</v>
      </c>
      <c r="S21" s="11"/>
      <c r="T21" s="11"/>
      <c r="U21" s="12"/>
    </row>
    <row r="22" spans="2:21" x14ac:dyDescent="0.2">
      <c r="B22" s="10"/>
      <c r="C22" s="18" t="s">
        <v>12</v>
      </c>
      <c r="D22" s="19">
        <v>478532.43</v>
      </c>
      <c r="E22" s="19">
        <v>155428.85999999999</v>
      </c>
      <c r="F22" s="19">
        <v>633961.29</v>
      </c>
      <c r="G22" s="19">
        <v>474946.42</v>
      </c>
      <c r="H22" s="19">
        <v>140746.53</v>
      </c>
      <c r="I22" s="19">
        <v>615692.94999999995</v>
      </c>
      <c r="J22" s="19">
        <f t="shared" si="1"/>
        <v>3586.0100000000093</v>
      </c>
      <c r="K22" s="19">
        <f t="shared" si="2"/>
        <v>14682.329999999987</v>
      </c>
      <c r="L22" s="19">
        <f t="shared" si="3"/>
        <v>18268.340000000084</v>
      </c>
      <c r="M22" s="11"/>
      <c r="N22" s="10"/>
      <c r="O22" s="11"/>
      <c r="P22" s="11"/>
      <c r="Q22" s="27" t="s">
        <v>18</v>
      </c>
      <c r="R22" s="28">
        <v>81.2</v>
      </c>
      <c r="S22" s="11"/>
      <c r="T22" s="11"/>
      <c r="U22" s="12"/>
    </row>
    <row r="23" spans="2:21" x14ac:dyDescent="0.2">
      <c r="B23" s="10"/>
      <c r="C23" s="18" t="s">
        <v>13</v>
      </c>
      <c r="D23" s="19">
        <v>2821391.02</v>
      </c>
      <c r="E23" s="19">
        <v>2226344.9</v>
      </c>
      <c r="F23" s="19">
        <v>5047735.92</v>
      </c>
      <c r="G23" s="19">
        <v>2852662.99</v>
      </c>
      <c r="H23" s="19">
        <v>2072682.15</v>
      </c>
      <c r="I23" s="19">
        <v>4925345.1400000006</v>
      </c>
      <c r="J23" s="19">
        <f t="shared" si="1"/>
        <v>-31271.970000000205</v>
      </c>
      <c r="K23" s="19">
        <f t="shared" si="2"/>
        <v>153662.75</v>
      </c>
      <c r="L23" s="19">
        <f t="shared" si="3"/>
        <v>122390.77999999933</v>
      </c>
      <c r="M23" s="11"/>
      <c r="N23" s="10"/>
      <c r="O23" s="11"/>
      <c r="P23" s="11"/>
      <c r="Q23" s="27" t="s">
        <v>10</v>
      </c>
      <c r="R23" s="28">
        <v>81.83</v>
      </c>
      <c r="S23" s="11"/>
      <c r="T23" s="11"/>
      <c r="U23" s="12"/>
    </row>
    <row r="24" spans="2:21" x14ac:dyDescent="0.2">
      <c r="B24" s="10"/>
      <c r="C24" s="18" t="s">
        <v>14</v>
      </c>
      <c r="D24" s="19">
        <v>416532.26</v>
      </c>
      <c r="E24" s="19">
        <v>83545.78</v>
      </c>
      <c r="F24" s="19">
        <v>500078.04000000004</v>
      </c>
      <c r="G24" s="19">
        <v>405554.41</v>
      </c>
      <c r="H24" s="19">
        <v>89800.55</v>
      </c>
      <c r="I24" s="19">
        <v>495354.95999999996</v>
      </c>
      <c r="J24" s="19">
        <f t="shared" si="1"/>
        <v>10977.850000000035</v>
      </c>
      <c r="K24" s="19">
        <f t="shared" si="2"/>
        <v>-6254.7700000000041</v>
      </c>
      <c r="L24" s="19">
        <f t="shared" si="3"/>
        <v>4723.0800000000745</v>
      </c>
      <c r="M24" s="11"/>
      <c r="N24" s="10"/>
      <c r="O24" s="11"/>
      <c r="P24" s="11"/>
      <c r="Q24" s="27" t="s">
        <v>6</v>
      </c>
      <c r="R24" s="28">
        <v>82.34</v>
      </c>
      <c r="S24" s="11"/>
      <c r="T24" s="11"/>
      <c r="U24" s="12"/>
    </row>
    <row r="25" spans="2:21" x14ac:dyDescent="0.2">
      <c r="B25" s="10"/>
      <c r="C25" s="18" t="s">
        <v>15</v>
      </c>
      <c r="D25" s="19">
        <v>60883</v>
      </c>
      <c r="E25" s="19">
        <v>16964.82</v>
      </c>
      <c r="F25" s="19">
        <v>77847.820000000007</v>
      </c>
      <c r="G25" s="19">
        <v>60084.76</v>
      </c>
      <c r="H25" s="19">
        <v>18943.27</v>
      </c>
      <c r="I25" s="19">
        <v>79028.03</v>
      </c>
      <c r="J25" s="19">
        <f t="shared" si="1"/>
        <v>798.23999999999796</v>
      </c>
      <c r="K25" s="19">
        <f t="shared" si="2"/>
        <v>-1978.4500000000007</v>
      </c>
      <c r="L25" s="19">
        <f t="shared" si="3"/>
        <v>-1180.2099999999919</v>
      </c>
      <c r="M25" s="11"/>
      <c r="N25" s="10"/>
      <c r="O25" s="11"/>
      <c r="P25" s="11"/>
      <c r="Q25" s="27" t="s">
        <v>14</v>
      </c>
      <c r="R25" s="28">
        <v>83.29</v>
      </c>
      <c r="S25" s="11"/>
      <c r="T25" s="11"/>
      <c r="U25" s="12"/>
    </row>
    <row r="26" spans="2:21" x14ac:dyDescent="0.2">
      <c r="B26" s="10"/>
      <c r="C26" s="18" t="s">
        <v>16</v>
      </c>
      <c r="D26" s="19">
        <v>66535.710000000006</v>
      </c>
      <c r="E26" s="19">
        <v>34929.620000000003</v>
      </c>
      <c r="F26" s="19">
        <v>101465.33000000002</v>
      </c>
      <c r="G26" s="19">
        <v>64733.67</v>
      </c>
      <c r="H26" s="19">
        <v>34940.46</v>
      </c>
      <c r="I26" s="19">
        <v>99674.13</v>
      </c>
      <c r="J26" s="19">
        <f t="shared" si="1"/>
        <v>1802.0400000000081</v>
      </c>
      <c r="K26" s="19">
        <f t="shared" si="2"/>
        <v>-10.839999999996508</v>
      </c>
      <c r="L26" s="19">
        <f t="shared" si="3"/>
        <v>1791.2000000000116</v>
      </c>
      <c r="M26" s="11"/>
      <c r="N26" s="10"/>
      <c r="O26" s="11"/>
      <c r="P26" s="11"/>
      <c r="Q26" s="27" t="s">
        <v>20</v>
      </c>
      <c r="R26" s="28">
        <v>85.2</v>
      </c>
      <c r="S26" s="11"/>
      <c r="T26" s="11"/>
      <c r="U26" s="12"/>
    </row>
    <row r="27" spans="2:21" x14ac:dyDescent="0.2">
      <c r="B27" s="10"/>
      <c r="C27" s="18" t="s">
        <v>17</v>
      </c>
      <c r="D27" s="19">
        <v>128816.3</v>
      </c>
      <c r="E27" s="19">
        <v>31354.92</v>
      </c>
      <c r="F27" s="19">
        <v>160171.22</v>
      </c>
      <c r="G27" s="19">
        <v>124296.79</v>
      </c>
      <c r="H27" s="19">
        <v>28475.11</v>
      </c>
      <c r="I27" s="19">
        <v>152771.9</v>
      </c>
      <c r="J27" s="19">
        <f t="shared" si="1"/>
        <v>4519.5100000000093</v>
      </c>
      <c r="K27" s="19">
        <f t="shared" si="2"/>
        <v>2879.8099999999977</v>
      </c>
      <c r="L27" s="19">
        <f t="shared" si="3"/>
        <v>7399.320000000007</v>
      </c>
      <c r="M27" s="11"/>
      <c r="N27" s="10"/>
      <c r="O27" s="11"/>
      <c r="P27" s="11"/>
      <c r="Q27" s="27" t="s">
        <v>19</v>
      </c>
      <c r="R27" s="28">
        <v>85.3</v>
      </c>
      <c r="S27" s="11"/>
      <c r="T27" s="11"/>
      <c r="U27" s="12"/>
    </row>
    <row r="28" spans="2:21" x14ac:dyDescent="0.2">
      <c r="B28" s="10"/>
      <c r="C28" s="18" t="s">
        <v>18</v>
      </c>
      <c r="D28" s="19">
        <v>726389.82</v>
      </c>
      <c r="E28" s="19">
        <v>168192.1</v>
      </c>
      <c r="F28" s="19">
        <v>894581.91999999993</v>
      </c>
      <c r="G28" s="19">
        <v>722574.53</v>
      </c>
      <c r="H28" s="19">
        <v>164964.87</v>
      </c>
      <c r="I28" s="19">
        <v>887539.4</v>
      </c>
      <c r="J28" s="19">
        <f t="shared" si="1"/>
        <v>3815.2899999999208</v>
      </c>
      <c r="K28" s="19">
        <f t="shared" si="2"/>
        <v>3227.2300000000105</v>
      </c>
      <c r="L28" s="19">
        <f t="shared" si="3"/>
        <v>7042.5199999999022</v>
      </c>
      <c r="M28" s="11"/>
      <c r="N28" s="10"/>
      <c r="O28" s="11"/>
      <c r="P28" s="11"/>
      <c r="Q28" s="27" t="s">
        <v>0</v>
      </c>
      <c r="R28" s="28">
        <v>86.58</v>
      </c>
      <c r="S28" s="11"/>
      <c r="T28" s="11"/>
      <c r="U28" s="12"/>
    </row>
    <row r="29" spans="2:21" x14ac:dyDescent="0.2">
      <c r="B29" s="10"/>
      <c r="C29" s="18" t="s">
        <v>19</v>
      </c>
      <c r="D29" s="19">
        <v>657582.63</v>
      </c>
      <c r="E29" s="19">
        <v>113340.51</v>
      </c>
      <c r="F29" s="19">
        <v>770923.14</v>
      </c>
      <c r="G29" s="19">
        <v>692619.76</v>
      </c>
      <c r="H29" s="19">
        <v>83234.600000000006</v>
      </c>
      <c r="I29" s="19">
        <v>775854.36</v>
      </c>
      <c r="J29" s="19">
        <f t="shared" si="1"/>
        <v>-35037.130000000005</v>
      </c>
      <c r="K29" s="19">
        <f t="shared" si="2"/>
        <v>30105.909999999989</v>
      </c>
      <c r="L29" s="19">
        <f t="shared" si="3"/>
        <v>-4931.2199999999721</v>
      </c>
      <c r="M29" s="11"/>
      <c r="N29" s="10"/>
      <c r="O29" s="11"/>
      <c r="P29" s="11"/>
      <c r="Q29" s="27" t="s">
        <v>8</v>
      </c>
      <c r="R29" s="28">
        <v>87.03</v>
      </c>
      <c r="S29" s="11"/>
      <c r="T29" s="11"/>
      <c r="U29" s="12"/>
    </row>
    <row r="30" spans="2:21" x14ac:dyDescent="0.2">
      <c r="B30" s="10"/>
      <c r="C30" s="18" t="s">
        <v>20</v>
      </c>
      <c r="D30" s="19">
        <v>380415.66</v>
      </c>
      <c r="E30" s="19">
        <v>66078.7</v>
      </c>
      <c r="F30" s="19">
        <v>446494.36</v>
      </c>
      <c r="G30" s="19">
        <v>348789.21</v>
      </c>
      <c r="H30" s="19">
        <v>70070.320000000007</v>
      </c>
      <c r="I30" s="19">
        <v>418859.53</v>
      </c>
      <c r="J30" s="19">
        <f t="shared" si="1"/>
        <v>31626.449999999953</v>
      </c>
      <c r="K30" s="19">
        <f t="shared" si="2"/>
        <v>-3991.6200000000099</v>
      </c>
      <c r="L30" s="19">
        <f t="shared" si="3"/>
        <v>27634.829999999958</v>
      </c>
      <c r="M30" s="11"/>
      <c r="N30" s="10"/>
      <c r="O30" s="11"/>
      <c r="P30" s="11"/>
      <c r="Q30" s="27" t="s">
        <v>4</v>
      </c>
      <c r="R30" s="28">
        <v>87.59</v>
      </c>
      <c r="S30" s="11"/>
      <c r="T30" s="11"/>
      <c r="U30" s="12"/>
    </row>
    <row r="31" spans="2:21" x14ac:dyDescent="0.2">
      <c r="B31" s="10"/>
      <c r="C31" s="18" t="s">
        <v>21</v>
      </c>
      <c r="D31" s="19">
        <v>134917.6</v>
      </c>
      <c r="E31" s="19">
        <v>47560.9</v>
      </c>
      <c r="F31" s="19">
        <v>182478.5</v>
      </c>
      <c r="G31" s="19">
        <v>124175.17</v>
      </c>
      <c r="H31" s="19">
        <v>49084.1</v>
      </c>
      <c r="I31" s="19">
        <v>173259.27</v>
      </c>
      <c r="J31" s="19">
        <f t="shared" si="1"/>
        <v>10742.430000000008</v>
      </c>
      <c r="K31" s="19">
        <f t="shared" si="2"/>
        <v>-1523.1999999999971</v>
      </c>
      <c r="L31" s="19">
        <f t="shared" si="3"/>
        <v>9219.2300000000105</v>
      </c>
      <c r="M31" s="11"/>
      <c r="N31" s="14"/>
      <c r="O31" s="15"/>
      <c r="P31" s="15"/>
      <c r="Q31" s="57" t="s">
        <v>5</v>
      </c>
      <c r="R31" s="64">
        <v>88.19</v>
      </c>
      <c r="S31" s="15"/>
      <c r="T31" s="15"/>
      <c r="U31" s="16"/>
    </row>
    <row r="32" spans="2:21" x14ac:dyDescent="0.2">
      <c r="B32" s="10"/>
      <c r="C32" s="18" t="s">
        <v>22</v>
      </c>
      <c r="D32" s="19">
        <v>104212.11</v>
      </c>
      <c r="E32" s="19">
        <v>24670.75</v>
      </c>
      <c r="F32" s="19">
        <v>128882.86</v>
      </c>
      <c r="G32" s="19">
        <v>97580.72</v>
      </c>
      <c r="H32" s="19">
        <v>27118.55</v>
      </c>
      <c r="I32" s="19">
        <v>124699.27</v>
      </c>
      <c r="J32" s="19">
        <f t="shared" si="1"/>
        <v>6631.3899999999994</v>
      </c>
      <c r="K32" s="19">
        <f t="shared" si="2"/>
        <v>-2447.7999999999993</v>
      </c>
      <c r="L32" s="19">
        <f t="shared" si="3"/>
        <v>4183.5899999999965</v>
      </c>
      <c r="M32" s="11"/>
      <c r="N32" s="11"/>
      <c r="O32" s="11"/>
      <c r="P32" s="12"/>
      <c r="Q32" s="27" t="s">
        <v>2</v>
      </c>
      <c r="R32" s="28">
        <v>90.36</v>
      </c>
    </row>
    <row r="33" spans="2:21" x14ac:dyDescent="0.2">
      <c r="B33" s="10"/>
      <c r="C33" s="18" t="s">
        <v>23</v>
      </c>
      <c r="D33" s="19">
        <v>217238.05</v>
      </c>
      <c r="E33" s="19">
        <v>57766.11</v>
      </c>
      <c r="F33" s="19">
        <v>275004.15999999997</v>
      </c>
      <c r="G33" s="19">
        <v>211509.78</v>
      </c>
      <c r="H33" s="19">
        <v>55706.09</v>
      </c>
      <c r="I33" s="19">
        <v>267215.87</v>
      </c>
      <c r="J33" s="19">
        <f t="shared" si="1"/>
        <v>5728.2699999999895</v>
      </c>
      <c r="K33" s="19">
        <f t="shared" si="2"/>
        <v>2060.0200000000041</v>
      </c>
      <c r="L33" s="19">
        <f t="shared" si="3"/>
        <v>7788.289999999979</v>
      </c>
      <c r="M33" s="11"/>
      <c r="N33" s="11"/>
      <c r="O33" s="11"/>
      <c r="P33" s="12"/>
      <c r="Q33" s="27" t="s">
        <v>43</v>
      </c>
      <c r="R33" s="28">
        <v>90.89</v>
      </c>
    </row>
    <row r="34" spans="2:21" x14ac:dyDescent="0.2">
      <c r="B34" s="10"/>
      <c r="C34" s="22" t="s">
        <v>35</v>
      </c>
      <c r="D34" s="23">
        <v>11657322.350000003</v>
      </c>
      <c r="E34" s="23">
        <v>4539787.68</v>
      </c>
      <c r="F34" s="23">
        <v>16197110.029999999</v>
      </c>
      <c r="G34" s="23">
        <v>11644712.129999999</v>
      </c>
      <c r="H34" s="23">
        <v>4274233.03</v>
      </c>
      <c r="I34" s="23">
        <v>15918945.16</v>
      </c>
      <c r="J34" s="23">
        <f t="shared" si="1"/>
        <v>12610.220000004396</v>
      </c>
      <c r="K34" s="23">
        <f t="shared" si="2"/>
        <v>265554.64999999944</v>
      </c>
      <c r="L34" s="23">
        <f t="shared" si="3"/>
        <v>278164.86999999918</v>
      </c>
      <c r="M34" s="11"/>
      <c r="N34" s="11"/>
      <c r="O34" s="11"/>
      <c r="P34" s="12"/>
      <c r="Q34" s="27"/>
      <c r="R34" s="28"/>
    </row>
    <row r="35" spans="2:21" x14ac:dyDescent="0.2">
      <c r="B35" s="10"/>
      <c r="C35" s="116" t="s">
        <v>100</v>
      </c>
      <c r="D35" s="117">
        <f t="shared" ref="D35:L35" si="4">+D34-D23-D15</f>
        <v>8537329.1800000034</v>
      </c>
      <c r="E35" s="117">
        <f t="shared" si="4"/>
        <v>2083036.1599999997</v>
      </c>
      <c r="F35" s="117">
        <f t="shared" si="4"/>
        <v>10620365.34</v>
      </c>
      <c r="G35" s="117">
        <f t="shared" si="4"/>
        <v>8517077.1499999985</v>
      </c>
      <c r="H35" s="117">
        <f t="shared" si="4"/>
        <v>1964466.5900000003</v>
      </c>
      <c r="I35" s="117">
        <f t="shared" si="4"/>
        <v>10481543.74</v>
      </c>
      <c r="J35" s="117">
        <f t="shared" si="4"/>
        <v>20252.030000004568</v>
      </c>
      <c r="K35" s="117">
        <f t="shared" si="4"/>
        <v>118569.56999999945</v>
      </c>
      <c r="L35" s="117">
        <f t="shared" si="4"/>
        <v>138821.59999999986</v>
      </c>
      <c r="M35" s="11"/>
      <c r="N35" s="11"/>
      <c r="O35" s="11"/>
      <c r="P35" s="12"/>
      <c r="Q35" s="27"/>
      <c r="R35" s="28"/>
    </row>
    <row r="36" spans="2:21" x14ac:dyDescent="0.2">
      <c r="B36" s="10"/>
      <c r="C36" s="13" t="s">
        <v>53</v>
      </c>
      <c r="D36" s="13"/>
      <c r="E36" s="13"/>
      <c r="F36" s="13"/>
      <c r="G36" s="11"/>
      <c r="H36" s="11"/>
      <c r="I36" s="11"/>
      <c r="J36" s="52">
        <f>+J34/L34</f>
        <v>4.5333618152444743E-2</v>
      </c>
      <c r="K36" s="52">
        <f>+K34/L34</f>
        <v>0.95466638184757202</v>
      </c>
      <c r="L36" s="56"/>
      <c r="M36" s="11"/>
      <c r="N36" s="11"/>
      <c r="O36" s="11"/>
      <c r="P36" s="12"/>
      <c r="Q36" s="27" t="s">
        <v>24</v>
      </c>
      <c r="R36" s="28">
        <v>71.97</v>
      </c>
    </row>
    <row r="37" spans="2:21" x14ac:dyDescent="0.2">
      <c r="B37" s="10"/>
      <c r="C37" s="13" t="s">
        <v>54</v>
      </c>
      <c r="D37" s="11"/>
      <c r="E37" s="11"/>
      <c r="F37" s="11"/>
      <c r="G37" s="11"/>
      <c r="H37" s="11"/>
      <c r="I37" s="11"/>
      <c r="J37" s="52">
        <f>+J35/L35</f>
        <v>0.14588529450751603</v>
      </c>
      <c r="K37" s="52">
        <f>+K35/L35</f>
        <v>0.85411470549251389</v>
      </c>
      <c r="L37" s="56"/>
      <c r="M37" s="11"/>
      <c r="N37" s="11"/>
      <c r="O37" s="11"/>
      <c r="P37" s="12"/>
      <c r="Q37" s="26"/>
      <c r="R37" s="26"/>
    </row>
    <row r="38" spans="2:21" x14ac:dyDescent="0.2">
      <c r="B38" s="10"/>
      <c r="M38" s="11"/>
      <c r="N38" s="11"/>
      <c r="O38" s="11"/>
      <c r="P38" s="12"/>
    </row>
    <row r="39" spans="2:21" ht="15" customHeight="1" x14ac:dyDescent="0.2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2:21" x14ac:dyDescent="0.2">
      <c r="B40" s="10"/>
      <c r="C40" s="145" t="s">
        <v>25</v>
      </c>
      <c r="D40" s="140">
        <v>2016</v>
      </c>
      <c r="E40" s="141"/>
      <c r="F40" s="142"/>
      <c r="G40" s="140">
        <v>2015</v>
      </c>
      <c r="H40" s="141"/>
      <c r="I40" s="142"/>
      <c r="J40" s="147" t="s">
        <v>56</v>
      </c>
      <c r="K40" s="11"/>
      <c r="L40" s="11"/>
      <c r="M40" s="11"/>
      <c r="N40" s="11"/>
      <c r="O40" s="11"/>
      <c r="P40" s="12"/>
      <c r="R40" s="26"/>
      <c r="S40" s="26"/>
    </row>
    <row r="41" spans="2:21" x14ac:dyDescent="0.2">
      <c r="B41" s="10"/>
      <c r="C41" s="146"/>
      <c r="D41" s="21" t="s">
        <v>31</v>
      </c>
      <c r="E41" s="21" t="s">
        <v>32</v>
      </c>
      <c r="F41" s="21" t="s">
        <v>57</v>
      </c>
      <c r="G41" s="21" t="s">
        <v>31</v>
      </c>
      <c r="H41" s="21" t="s">
        <v>32</v>
      </c>
      <c r="I41" s="21" t="s">
        <v>58</v>
      </c>
      <c r="J41" s="148"/>
      <c r="K41" s="11"/>
      <c r="L41" s="11"/>
      <c r="M41" s="11"/>
      <c r="N41" s="11"/>
      <c r="O41" s="11"/>
      <c r="P41" s="12"/>
      <c r="Q41" s="11"/>
      <c r="R41" s="26" t="s">
        <v>11</v>
      </c>
      <c r="S41" s="26">
        <v>-4.5799999999999983</v>
      </c>
      <c r="T41" s="11"/>
      <c r="U41" s="11"/>
    </row>
    <row r="42" spans="2:21" x14ac:dyDescent="0.2">
      <c r="B42" s="10"/>
      <c r="C42" s="18" t="s">
        <v>0</v>
      </c>
      <c r="D42" s="20">
        <v>86.58</v>
      </c>
      <c r="E42" s="20">
        <v>13.42</v>
      </c>
      <c r="F42" s="20">
        <v>100</v>
      </c>
      <c r="G42" s="20">
        <v>87.15</v>
      </c>
      <c r="H42" s="20">
        <v>12.85</v>
      </c>
      <c r="I42" s="20">
        <v>100</v>
      </c>
      <c r="J42" s="66">
        <f>+D42-G42</f>
        <v>-0.57000000000000739</v>
      </c>
      <c r="K42" s="11"/>
      <c r="L42" s="11"/>
      <c r="M42" s="11"/>
      <c r="N42" s="11"/>
      <c r="O42" s="11"/>
      <c r="P42" s="12"/>
      <c r="Q42" s="11"/>
      <c r="R42" s="26" t="s">
        <v>19</v>
      </c>
      <c r="S42" s="26">
        <v>-3.9699999999999989</v>
      </c>
      <c r="T42" s="11"/>
      <c r="U42" s="11"/>
    </row>
    <row r="43" spans="2:21" x14ac:dyDescent="0.2">
      <c r="B43" s="10"/>
      <c r="C43" s="18" t="s">
        <v>1</v>
      </c>
      <c r="D43" s="20">
        <v>80.709999999999994</v>
      </c>
      <c r="E43" s="20">
        <v>19.29</v>
      </c>
      <c r="F43" s="20">
        <v>100</v>
      </c>
      <c r="G43" s="20">
        <v>81.99</v>
      </c>
      <c r="H43" s="20">
        <v>18.010000000000002</v>
      </c>
      <c r="I43" s="20">
        <v>100</v>
      </c>
      <c r="J43" s="66">
        <f t="shared" ref="J43:J68" si="5">+D43-G43</f>
        <v>-1.2800000000000011</v>
      </c>
      <c r="K43" s="11"/>
      <c r="L43" s="11"/>
      <c r="M43" s="11"/>
      <c r="N43" s="11"/>
      <c r="O43" s="11"/>
      <c r="P43" s="12"/>
      <c r="Q43" s="11"/>
      <c r="R43" s="26" t="s">
        <v>4</v>
      </c>
      <c r="S43" s="26">
        <v>-2.0999999999999943</v>
      </c>
      <c r="T43" s="11"/>
      <c r="U43" s="11"/>
    </row>
    <row r="44" spans="2:21" x14ac:dyDescent="0.2">
      <c r="B44" s="10"/>
      <c r="C44" s="18" t="s">
        <v>2</v>
      </c>
      <c r="D44" s="20">
        <v>90.36</v>
      </c>
      <c r="E44" s="20">
        <v>9.64</v>
      </c>
      <c r="F44" s="20">
        <v>100</v>
      </c>
      <c r="G44" s="20">
        <v>88.31</v>
      </c>
      <c r="H44" s="20">
        <v>11.69</v>
      </c>
      <c r="I44" s="20">
        <v>100</v>
      </c>
      <c r="J44" s="66">
        <f t="shared" si="5"/>
        <v>2.0499999999999972</v>
      </c>
      <c r="K44" s="11"/>
      <c r="L44" s="11"/>
      <c r="M44" s="11"/>
      <c r="N44" s="11"/>
      <c r="O44" s="11"/>
      <c r="P44" s="12"/>
      <c r="R44" s="26" t="s">
        <v>13</v>
      </c>
      <c r="S44" s="26">
        <v>-2.0300000000000011</v>
      </c>
    </row>
    <row r="45" spans="2:21" x14ac:dyDescent="0.2">
      <c r="B45" s="10"/>
      <c r="C45" s="18" t="s">
        <v>3</v>
      </c>
      <c r="D45" s="20">
        <v>67.38</v>
      </c>
      <c r="E45" s="20">
        <v>32.619999999999997</v>
      </c>
      <c r="F45" s="20">
        <v>100</v>
      </c>
      <c r="G45" s="20">
        <v>67.19</v>
      </c>
      <c r="H45" s="20">
        <v>32.81</v>
      </c>
      <c r="I45" s="20">
        <v>100</v>
      </c>
      <c r="J45" s="66">
        <f t="shared" si="5"/>
        <v>0.18999999999999773</v>
      </c>
      <c r="K45" s="11"/>
      <c r="L45" s="11"/>
      <c r="M45" s="11"/>
      <c r="N45" s="11"/>
      <c r="O45" s="11"/>
      <c r="P45" s="12"/>
      <c r="R45" s="26" t="s">
        <v>12</v>
      </c>
      <c r="S45" s="26">
        <v>-1.6599999999999966</v>
      </c>
    </row>
    <row r="46" spans="2:21" x14ac:dyDescent="0.2">
      <c r="B46" s="10"/>
      <c r="C46" s="18" t="s">
        <v>4</v>
      </c>
      <c r="D46" s="20">
        <v>87.59</v>
      </c>
      <c r="E46" s="20">
        <v>12.41</v>
      </c>
      <c r="F46" s="20">
        <v>100</v>
      </c>
      <c r="G46" s="20">
        <v>89.69</v>
      </c>
      <c r="H46" s="20">
        <v>10.31</v>
      </c>
      <c r="I46" s="20">
        <v>100</v>
      </c>
      <c r="J46" s="66">
        <f t="shared" si="5"/>
        <v>-2.0999999999999943</v>
      </c>
      <c r="K46" s="11"/>
      <c r="L46" s="11"/>
      <c r="M46" s="11"/>
      <c r="N46" s="11"/>
      <c r="O46" s="11"/>
      <c r="P46" s="12"/>
      <c r="R46" s="27" t="s">
        <v>1</v>
      </c>
      <c r="S46" s="27">
        <v>-1.2800000000000011</v>
      </c>
    </row>
    <row r="47" spans="2:21" x14ac:dyDescent="0.2">
      <c r="B47" s="10"/>
      <c r="C47" s="18" t="s">
        <v>5</v>
      </c>
      <c r="D47" s="20">
        <v>88.19</v>
      </c>
      <c r="E47" s="20">
        <v>11.81</v>
      </c>
      <c r="F47" s="20">
        <v>100</v>
      </c>
      <c r="G47" s="20">
        <v>89.47</v>
      </c>
      <c r="H47" s="20">
        <v>10.53</v>
      </c>
      <c r="I47" s="20">
        <v>100</v>
      </c>
      <c r="J47" s="66">
        <f t="shared" si="5"/>
        <v>-1.2800000000000011</v>
      </c>
      <c r="K47" s="11"/>
      <c r="L47" s="11"/>
      <c r="M47" s="11"/>
      <c r="N47" s="11"/>
      <c r="O47" s="11"/>
      <c r="P47" s="12"/>
      <c r="R47" s="26" t="s">
        <v>5</v>
      </c>
      <c r="S47" s="26">
        <v>-1.2800000000000011</v>
      </c>
    </row>
    <row r="48" spans="2:21" x14ac:dyDescent="0.2">
      <c r="B48" s="10"/>
      <c r="C48" s="18" t="s">
        <v>26</v>
      </c>
      <c r="D48" s="20">
        <v>56.45</v>
      </c>
      <c r="E48" s="20">
        <v>43.55</v>
      </c>
      <c r="F48" s="20">
        <v>100</v>
      </c>
      <c r="G48" s="20">
        <v>53.7</v>
      </c>
      <c r="H48" s="20">
        <v>46.3</v>
      </c>
      <c r="I48" s="20">
        <v>100</v>
      </c>
      <c r="J48" s="66">
        <f t="shared" si="5"/>
        <v>2.75</v>
      </c>
      <c r="K48" s="11"/>
      <c r="L48" s="11"/>
      <c r="M48" s="11"/>
      <c r="N48" s="11"/>
      <c r="O48" s="11"/>
      <c r="P48" s="12"/>
      <c r="R48" s="26" t="s">
        <v>17</v>
      </c>
      <c r="S48" s="26">
        <v>-0.93999999999999773</v>
      </c>
    </row>
    <row r="49" spans="2:19" x14ac:dyDescent="0.2">
      <c r="B49" s="10"/>
      <c r="C49" s="18" t="s">
        <v>6</v>
      </c>
      <c r="D49" s="20">
        <v>82.34</v>
      </c>
      <c r="E49" s="20">
        <v>17.66</v>
      </c>
      <c r="F49" s="20">
        <v>100</v>
      </c>
      <c r="G49" s="20">
        <v>82.99</v>
      </c>
      <c r="H49" s="20">
        <v>17.010000000000002</v>
      </c>
      <c r="I49" s="20">
        <v>100</v>
      </c>
      <c r="J49" s="66">
        <f t="shared" si="5"/>
        <v>-0.64999999999999147</v>
      </c>
      <c r="K49" s="11"/>
      <c r="L49" s="11"/>
      <c r="M49" s="11"/>
      <c r="N49" s="11"/>
      <c r="O49" s="11"/>
      <c r="P49" s="12"/>
      <c r="R49" s="26" t="s">
        <v>10</v>
      </c>
      <c r="S49" s="26">
        <v>-0.90000000000000568</v>
      </c>
    </row>
    <row r="50" spans="2:19" x14ac:dyDescent="0.2">
      <c r="B50" s="10"/>
      <c r="C50" s="18" t="s">
        <v>7</v>
      </c>
      <c r="D50" s="20">
        <v>90.89</v>
      </c>
      <c r="E50" s="20">
        <v>9.11</v>
      </c>
      <c r="F50" s="20">
        <v>100</v>
      </c>
      <c r="G50" s="20">
        <v>90.31</v>
      </c>
      <c r="H50" s="20">
        <v>9.69</v>
      </c>
      <c r="I50" s="20">
        <v>100</v>
      </c>
      <c r="J50" s="66">
        <f t="shared" si="5"/>
        <v>0.57999999999999829</v>
      </c>
      <c r="K50" s="11"/>
      <c r="L50" s="11"/>
      <c r="M50" s="11"/>
      <c r="N50" s="11"/>
      <c r="O50" s="11"/>
      <c r="P50" s="12"/>
      <c r="R50" s="26" t="s">
        <v>6</v>
      </c>
      <c r="S50" s="26">
        <v>-0.64999999999999147</v>
      </c>
    </row>
    <row r="51" spans="2:19" x14ac:dyDescent="0.2">
      <c r="B51" s="10"/>
      <c r="C51" s="18" t="s">
        <v>8</v>
      </c>
      <c r="D51" s="20">
        <v>87.03</v>
      </c>
      <c r="E51" s="20">
        <v>12.97</v>
      </c>
      <c r="F51" s="20">
        <v>100</v>
      </c>
      <c r="G51" s="20">
        <v>87</v>
      </c>
      <c r="H51" s="20">
        <v>13</v>
      </c>
      <c r="I51" s="20">
        <v>100</v>
      </c>
      <c r="J51" s="66">
        <f t="shared" si="5"/>
        <v>3.0000000000001137E-2</v>
      </c>
      <c r="K51" s="11"/>
      <c r="L51" s="11"/>
      <c r="M51" s="11"/>
      <c r="N51" s="11"/>
      <c r="O51" s="11"/>
      <c r="P51" s="12"/>
      <c r="R51" s="27" t="s">
        <v>0</v>
      </c>
      <c r="S51" s="27">
        <v>-0.57000000000000739</v>
      </c>
    </row>
    <row r="52" spans="2:19" x14ac:dyDescent="0.2">
      <c r="B52" s="10"/>
      <c r="C52" s="18" t="s">
        <v>9</v>
      </c>
      <c r="D52" s="20">
        <v>62.99</v>
      </c>
      <c r="E52" s="20">
        <v>37.01</v>
      </c>
      <c r="F52" s="20">
        <v>100</v>
      </c>
      <c r="G52" s="20">
        <v>61.9</v>
      </c>
      <c r="H52" s="20">
        <v>38.1</v>
      </c>
      <c r="I52" s="20">
        <v>100</v>
      </c>
      <c r="J52" s="66">
        <f t="shared" si="5"/>
        <v>1.0900000000000034</v>
      </c>
      <c r="K52" s="11"/>
      <c r="L52" s="11"/>
      <c r="M52" s="11"/>
      <c r="N52" s="11"/>
      <c r="O52" s="11"/>
      <c r="P52" s="12"/>
      <c r="R52" s="26" t="s">
        <v>18</v>
      </c>
      <c r="S52" s="26">
        <v>-0.20999999999999375</v>
      </c>
    </row>
    <row r="53" spans="2:19" x14ac:dyDescent="0.2">
      <c r="B53" s="10"/>
      <c r="C53" s="18" t="s">
        <v>10</v>
      </c>
      <c r="D53" s="20">
        <v>81.83</v>
      </c>
      <c r="E53" s="20">
        <v>18.170000000000002</v>
      </c>
      <c r="F53" s="20">
        <v>100</v>
      </c>
      <c r="G53" s="20">
        <v>82.73</v>
      </c>
      <c r="H53" s="20">
        <v>17.27</v>
      </c>
      <c r="I53" s="20">
        <v>100</v>
      </c>
      <c r="J53" s="66">
        <f t="shared" si="5"/>
        <v>-0.90000000000000568</v>
      </c>
      <c r="K53" s="11"/>
      <c r="L53" s="11"/>
      <c r="M53" s="11"/>
      <c r="N53" s="11"/>
      <c r="O53" s="11"/>
      <c r="P53" s="12"/>
      <c r="R53" s="26" t="s">
        <v>23</v>
      </c>
      <c r="S53" s="26">
        <v>-0.1600000000000108</v>
      </c>
    </row>
    <row r="54" spans="2:19" x14ac:dyDescent="0.2">
      <c r="B54" s="10"/>
      <c r="C54" s="18" t="s">
        <v>11</v>
      </c>
      <c r="D54" s="20">
        <v>72.430000000000007</v>
      </c>
      <c r="E54" s="20">
        <v>27.57</v>
      </c>
      <c r="F54" s="20">
        <v>100</v>
      </c>
      <c r="G54" s="20">
        <v>77.010000000000005</v>
      </c>
      <c r="H54" s="20">
        <v>22.99</v>
      </c>
      <c r="I54" s="20">
        <v>100</v>
      </c>
      <c r="J54" s="66">
        <f t="shared" si="5"/>
        <v>-4.5799999999999983</v>
      </c>
      <c r="K54" s="11"/>
      <c r="L54" s="11"/>
      <c r="M54" s="11"/>
      <c r="N54" s="11"/>
      <c r="O54" s="11"/>
      <c r="P54" s="12"/>
      <c r="R54" s="26" t="s">
        <v>8</v>
      </c>
      <c r="S54" s="26">
        <v>3.0000000000001137E-2</v>
      </c>
    </row>
    <row r="55" spans="2:19" x14ac:dyDescent="0.2">
      <c r="B55" s="10"/>
      <c r="C55" s="18" t="s">
        <v>12</v>
      </c>
      <c r="D55" s="20">
        <v>75.48</v>
      </c>
      <c r="E55" s="20">
        <v>24.52</v>
      </c>
      <c r="F55" s="20">
        <v>100</v>
      </c>
      <c r="G55" s="20">
        <v>77.14</v>
      </c>
      <c r="H55" s="20">
        <v>22.86</v>
      </c>
      <c r="I55" s="20">
        <v>100</v>
      </c>
      <c r="J55" s="66">
        <f t="shared" si="5"/>
        <v>-1.6599999999999966</v>
      </c>
      <c r="K55" s="11"/>
      <c r="L55" s="11"/>
      <c r="M55" s="11"/>
      <c r="N55" s="11"/>
      <c r="O55" s="11"/>
      <c r="P55" s="12"/>
      <c r="R55" s="26" t="s">
        <v>3</v>
      </c>
      <c r="S55" s="26">
        <v>0.18999999999999773</v>
      </c>
    </row>
    <row r="56" spans="2:19" x14ac:dyDescent="0.2">
      <c r="B56" s="10"/>
      <c r="C56" s="18" t="s">
        <v>13</v>
      </c>
      <c r="D56" s="20">
        <v>55.89</v>
      </c>
      <c r="E56" s="20">
        <v>44.11</v>
      </c>
      <c r="F56" s="20">
        <v>100</v>
      </c>
      <c r="G56" s="20">
        <v>57.92</v>
      </c>
      <c r="H56" s="20">
        <v>42.08</v>
      </c>
      <c r="I56" s="20">
        <v>100</v>
      </c>
      <c r="J56" s="66">
        <f t="shared" si="5"/>
        <v>-2.0300000000000011</v>
      </c>
      <c r="K56" s="11"/>
      <c r="L56" s="11"/>
      <c r="M56" s="11"/>
      <c r="N56" s="11"/>
      <c r="O56" s="11"/>
      <c r="P56" s="12"/>
      <c r="R56" s="26" t="s">
        <v>7</v>
      </c>
      <c r="S56" s="26">
        <v>0.57999999999999829</v>
      </c>
    </row>
    <row r="57" spans="2:19" x14ac:dyDescent="0.2">
      <c r="B57" s="10"/>
      <c r="C57" s="18" t="s">
        <v>14</v>
      </c>
      <c r="D57" s="20">
        <v>83.29</v>
      </c>
      <c r="E57" s="20">
        <v>16.71</v>
      </c>
      <c r="F57" s="20">
        <v>100</v>
      </c>
      <c r="G57" s="20">
        <v>81.87</v>
      </c>
      <c r="H57" s="20">
        <v>18.13</v>
      </c>
      <c r="I57" s="20">
        <v>100</v>
      </c>
      <c r="J57" s="66">
        <f t="shared" si="5"/>
        <v>1.4200000000000017</v>
      </c>
      <c r="K57" s="11"/>
      <c r="L57" s="11"/>
      <c r="M57" s="11"/>
      <c r="N57" s="11"/>
      <c r="O57" s="11"/>
      <c r="P57" s="12"/>
      <c r="R57" s="26" t="s">
        <v>16</v>
      </c>
      <c r="S57" s="26">
        <v>0.61999999999999034</v>
      </c>
    </row>
    <row r="58" spans="2:19" x14ac:dyDescent="0.2">
      <c r="B58" s="10"/>
      <c r="C58" s="18" t="s">
        <v>15</v>
      </c>
      <c r="D58" s="20">
        <v>78.209999999999994</v>
      </c>
      <c r="E58" s="20">
        <v>21.79</v>
      </c>
      <c r="F58" s="20">
        <v>100</v>
      </c>
      <c r="G58" s="20">
        <v>76.03</v>
      </c>
      <c r="H58" s="20">
        <v>23.97</v>
      </c>
      <c r="I58" s="20">
        <v>100</v>
      </c>
      <c r="J58" s="66">
        <f t="shared" si="5"/>
        <v>2.1799999999999926</v>
      </c>
      <c r="K58" s="11"/>
      <c r="L58" s="11"/>
      <c r="M58" s="11"/>
      <c r="N58" s="11"/>
      <c r="O58" s="11"/>
      <c r="P58" s="12"/>
      <c r="R58" s="26" t="s">
        <v>9</v>
      </c>
      <c r="S58" s="26">
        <v>1.0900000000000034</v>
      </c>
    </row>
    <row r="59" spans="2:19" x14ac:dyDescent="0.2">
      <c r="B59" s="10"/>
      <c r="C59" s="18" t="s">
        <v>16</v>
      </c>
      <c r="D59" s="20">
        <v>65.569999999999993</v>
      </c>
      <c r="E59" s="20">
        <v>34.43</v>
      </c>
      <c r="F59" s="20">
        <v>100</v>
      </c>
      <c r="G59" s="20">
        <v>64.95</v>
      </c>
      <c r="H59" s="20">
        <v>35.049999999999997</v>
      </c>
      <c r="I59" s="20">
        <v>100</v>
      </c>
      <c r="J59" s="66">
        <f t="shared" si="5"/>
        <v>0.61999999999999034</v>
      </c>
      <c r="K59" s="11"/>
      <c r="L59" s="11"/>
      <c r="M59" s="11"/>
      <c r="N59" s="11"/>
      <c r="O59" s="11"/>
      <c r="P59" s="12"/>
      <c r="R59" s="26" t="s">
        <v>14</v>
      </c>
      <c r="S59" s="26">
        <v>1.4200000000000017</v>
      </c>
    </row>
    <row r="60" spans="2:19" x14ac:dyDescent="0.2">
      <c r="B60" s="10"/>
      <c r="C60" s="18" t="s">
        <v>17</v>
      </c>
      <c r="D60" s="20">
        <v>80.42</v>
      </c>
      <c r="E60" s="20">
        <v>19.579999999999998</v>
      </c>
      <c r="F60" s="20">
        <v>100</v>
      </c>
      <c r="G60" s="20">
        <v>81.36</v>
      </c>
      <c r="H60" s="20">
        <v>18.64</v>
      </c>
      <c r="I60" s="20">
        <v>100</v>
      </c>
      <c r="J60" s="66">
        <f t="shared" si="5"/>
        <v>-0.93999999999999773</v>
      </c>
      <c r="K60" s="11"/>
      <c r="L60" s="11"/>
      <c r="M60" s="11"/>
      <c r="N60" s="11"/>
      <c r="O60" s="11"/>
      <c r="P60" s="12"/>
      <c r="R60" s="26" t="s">
        <v>20</v>
      </c>
      <c r="S60" s="26">
        <v>1.9300000000000068</v>
      </c>
    </row>
    <row r="61" spans="2:19" x14ac:dyDescent="0.2">
      <c r="B61" s="10"/>
      <c r="C61" s="18" t="s">
        <v>18</v>
      </c>
      <c r="D61" s="20">
        <v>81.2</v>
      </c>
      <c r="E61" s="20">
        <v>18.8</v>
      </c>
      <c r="F61" s="20">
        <v>100</v>
      </c>
      <c r="G61" s="20">
        <v>81.41</v>
      </c>
      <c r="H61" s="20">
        <v>18.59</v>
      </c>
      <c r="I61" s="20">
        <v>100</v>
      </c>
      <c r="J61" s="66">
        <f t="shared" si="5"/>
        <v>-0.20999999999999375</v>
      </c>
      <c r="K61" s="11"/>
      <c r="L61" s="11"/>
      <c r="M61" s="11"/>
      <c r="N61" s="11"/>
      <c r="O61" s="11"/>
      <c r="P61" s="12"/>
      <c r="R61" s="27" t="s">
        <v>2</v>
      </c>
      <c r="S61" s="27">
        <v>2.0499999999999972</v>
      </c>
    </row>
    <row r="62" spans="2:19" x14ac:dyDescent="0.2">
      <c r="B62" s="10"/>
      <c r="C62" s="18" t="s">
        <v>19</v>
      </c>
      <c r="D62" s="20">
        <v>85.3</v>
      </c>
      <c r="E62" s="20">
        <v>14.7</v>
      </c>
      <c r="F62" s="20">
        <v>100</v>
      </c>
      <c r="G62" s="20">
        <v>89.27</v>
      </c>
      <c r="H62" s="20">
        <v>10.73</v>
      </c>
      <c r="I62" s="20">
        <v>100</v>
      </c>
      <c r="J62" s="66">
        <f t="shared" si="5"/>
        <v>-3.9699999999999989</v>
      </c>
      <c r="K62" s="11"/>
      <c r="L62" s="11"/>
      <c r="M62" s="11"/>
      <c r="N62" s="11"/>
      <c r="O62" s="11"/>
      <c r="P62" s="12"/>
      <c r="R62" s="26" t="s">
        <v>15</v>
      </c>
      <c r="S62" s="26">
        <v>2.1799999999999926</v>
      </c>
    </row>
    <row r="63" spans="2:19" x14ac:dyDescent="0.2">
      <c r="B63" s="10"/>
      <c r="C63" s="18" t="s">
        <v>20</v>
      </c>
      <c r="D63" s="20">
        <v>85.2</v>
      </c>
      <c r="E63" s="20">
        <v>14.8</v>
      </c>
      <c r="F63" s="20">
        <v>100</v>
      </c>
      <c r="G63" s="20">
        <v>83.27</v>
      </c>
      <c r="H63" s="20">
        <v>16.73</v>
      </c>
      <c r="I63" s="20">
        <v>100</v>
      </c>
      <c r="J63" s="66">
        <f t="shared" si="5"/>
        <v>1.9300000000000068</v>
      </c>
      <c r="K63" s="11"/>
      <c r="L63" s="11"/>
      <c r="M63" s="11"/>
      <c r="N63" s="11"/>
      <c r="O63" s="11"/>
      <c r="P63" s="12"/>
      <c r="R63" s="26" t="s">
        <v>21</v>
      </c>
      <c r="S63" s="26">
        <v>2.269999999999996</v>
      </c>
    </row>
    <row r="64" spans="2:19" x14ac:dyDescent="0.2">
      <c r="B64" s="10"/>
      <c r="C64" s="18" t="s">
        <v>21</v>
      </c>
      <c r="D64" s="20">
        <v>73.94</v>
      </c>
      <c r="E64" s="20">
        <v>26.06</v>
      </c>
      <c r="F64" s="20">
        <v>100</v>
      </c>
      <c r="G64" s="20">
        <v>71.67</v>
      </c>
      <c r="H64" s="20">
        <v>28.33</v>
      </c>
      <c r="I64" s="20">
        <v>100</v>
      </c>
      <c r="J64" s="66">
        <f t="shared" si="5"/>
        <v>2.269999999999996</v>
      </c>
      <c r="K64" s="11"/>
      <c r="L64" s="11"/>
      <c r="M64" s="11"/>
      <c r="N64" s="11"/>
      <c r="O64" s="11"/>
      <c r="P64" s="12"/>
      <c r="R64" s="26" t="s">
        <v>22</v>
      </c>
      <c r="S64" s="26">
        <v>2.6099999999999994</v>
      </c>
    </row>
    <row r="65" spans="1:19" x14ac:dyDescent="0.2">
      <c r="B65" s="10"/>
      <c r="C65" s="18" t="s">
        <v>22</v>
      </c>
      <c r="D65" s="20">
        <v>80.86</v>
      </c>
      <c r="E65" s="20">
        <v>19.14</v>
      </c>
      <c r="F65" s="20">
        <v>100</v>
      </c>
      <c r="G65" s="20">
        <v>78.25</v>
      </c>
      <c r="H65" s="20">
        <v>21.75</v>
      </c>
      <c r="I65" s="20">
        <v>100</v>
      </c>
      <c r="J65" s="66">
        <f t="shared" si="5"/>
        <v>2.6099999999999994</v>
      </c>
      <c r="K65" s="11"/>
      <c r="L65" s="11"/>
      <c r="M65" s="11"/>
      <c r="N65" s="11"/>
      <c r="O65" s="11"/>
      <c r="P65" s="12"/>
      <c r="R65" s="26" t="s">
        <v>26</v>
      </c>
      <c r="S65" s="26">
        <v>2.75</v>
      </c>
    </row>
    <row r="66" spans="1:19" x14ac:dyDescent="0.2">
      <c r="B66" s="10"/>
      <c r="C66" s="18" t="s">
        <v>23</v>
      </c>
      <c r="D66" s="20">
        <v>78.989999999999995</v>
      </c>
      <c r="E66" s="20">
        <v>21.01</v>
      </c>
      <c r="F66" s="20">
        <v>100</v>
      </c>
      <c r="G66" s="20">
        <v>79.150000000000006</v>
      </c>
      <c r="H66" s="20">
        <v>20.85</v>
      </c>
      <c r="I66" s="20">
        <v>100</v>
      </c>
      <c r="J66" s="66">
        <f t="shared" si="5"/>
        <v>-0.1600000000000108</v>
      </c>
      <c r="K66" s="11"/>
      <c r="L66" s="11"/>
      <c r="M66" s="11"/>
      <c r="N66" s="11"/>
      <c r="O66" s="11"/>
      <c r="P66" s="12"/>
      <c r="R66" s="26"/>
      <c r="S66" s="26"/>
    </row>
    <row r="67" spans="1:19" x14ac:dyDescent="0.2">
      <c r="B67" s="10"/>
      <c r="C67" s="118" t="s">
        <v>35</v>
      </c>
      <c r="D67" s="119">
        <v>71.97</v>
      </c>
      <c r="E67" s="119">
        <v>28.03</v>
      </c>
      <c r="F67" s="119">
        <v>100</v>
      </c>
      <c r="G67" s="119">
        <v>73.150000000000006</v>
      </c>
      <c r="H67" s="119">
        <v>26.85</v>
      </c>
      <c r="I67" s="119">
        <v>100</v>
      </c>
      <c r="J67" s="120">
        <f>+D67-G67</f>
        <v>-1.1800000000000068</v>
      </c>
      <c r="K67" s="11"/>
      <c r="L67" s="11"/>
      <c r="M67" s="11"/>
      <c r="N67" s="11"/>
      <c r="O67" s="11"/>
      <c r="P67" s="12"/>
      <c r="R67" s="26"/>
      <c r="S67" s="26"/>
    </row>
    <row r="68" spans="1:19" x14ac:dyDescent="0.2">
      <c r="B68" s="10"/>
      <c r="C68" s="121" t="s">
        <v>100</v>
      </c>
      <c r="D68" s="122">
        <f>+D35/$F35*100</f>
        <v>80.386398270551425</v>
      </c>
      <c r="E68" s="122">
        <f>+E35/$F35*100</f>
        <v>19.6136017294486</v>
      </c>
      <c r="F68" s="123"/>
      <c r="G68" s="123">
        <f>+G35/I35*100</f>
        <v>81.257850573068339</v>
      </c>
      <c r="H68" s="123">
        <f>+H35/I35*100</f>
        <v>18.74214942693165</v>
      </c>
      <c r="I68" s="123"/>
      <c r="J68" s="120">
        <f t="shared" si="5"/>
        <v>-0.8714523025169143</v>
      </c>
      <c r="K68" s="11"/>
      <c r="L68" s="11"/>
      <c r="M68" s="11"/>
      <c r="N68" s="11"/>
      <c r="O68" s="11"/>
      <c r="P68" s="12"/>
      <c r="R68" s="26"/>
      <c r="S68" s="26"/>
    </row>
    <row r="69" spans="1:19" x14ac:dyDescent="0.2">
      <c r="B69" s="10"/>
      <c r="C69" s="13" t="s">
        <v>53</v>
      </c>
      <c r="D69" s="11"/>
      <c r="E69" s="11"/>
      <c r="F69" s="27"/>
      <c r="G69" s="11"/>
      <c r="H69" s="11"/>
      <c r="I69" s="27"/>
      <c r="J69" s="11"/>
      <c r="K69" s="11"/>
      <c r="L69" s="11"/>
      <c r="M69" s="11"/>
      <c r="N69" s="11"/>
      <c r="O69" s="11"/>
      <c r="P69" s="12"/>
      <c r="R69" s="26"/>
      <c r="S69" s="26"/>
    </row>
    <row r="70" spans="1:19" x14ac:dyDescent="0.2">
      <c r="B70" s="10"/>
      <c r="C70" s="13" t="s">
        <v>54</v>
      </c>
      <c r="D70" s="11"/>
      <c r="E70" s="11"/>
      <c r="F70" s="27"/>
      <c r="G70" s="11"/>
      <c r="H70" s="11"/>
      <c r="I70" s="27"/>
      <c r="J70" s="11"/>
      <c r="K70" s="11"/>
      <c r="L70" s="11"/>
      <c r="M70" s="11"/>
      <c r="N70" s="11"/>
      <c r="O70" s="11"/>
      <c r="P70" s="12"/>
    </row>
    <row r="71" spans="1:19" x14ac:dyDescent="0.2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1:19" x14ac:dyDescent="0.2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</row>
    <row r="73" spans="1:19" x14ac:dyDescent="0.2">
      <c r="A73" s="11"/>
      <c r="B73" s="11"/>
      <c r="C73" s="11"/>
      <c r="D73" s="11"/>
      <c r="M73" s="11"/>
    </row>
    <row r="74" spans="1:19" x14ac:dyDescent="0.2">
      <c r="A74" s="11"/>
      <c r="B74" s="11"/>
      <c r="C74" s="11"/>
      <c r="D74" s="11"/>
      <c r="M74" s="11"/>
    </row>
    <row r="75" spans="1:19" x14ac:dyDescent="0.2">
      <c r="A75" s="11"/>
      <c r="B75" s="11"/>
      <c r="C75" s="11"/>
      <c r="D75" s="11"/>
      <c r="E75" s="11"/>
      <c r="F75" s="11"/>
      <c r="G75" s="11"/>
      <c r="H75" s="27"/>
      <c r="I75" s="11"/>
      <c r="J75" s="11"/>
      <c r="K75" s="27"/>
      <c r="L75" s="11"/>
      <c r="M75" s="11"/>
      <c r="N75" s="11"/>
      <c r="O75" s="11"/>
    </row>
    <row r="76" spans="1:19" x14ac:dyDescent="0.2">
      <c r="A76" s="11"/>
      <c r="B76" s="11"/>
      <c r="C76" s="11"/>
      <c r="D76" s="11"/>
      <c r="E76" s="11"/>
      <c r="F76" s="11"/>
      <c r="G76" s="11"/>
      <c r="H76" s="27"/>
      <c r="I76" s="11"/>
      <c r="J76" s="11"/>
    </row>
    <row r="77" spans="1:19" x14ac:dyDescent="0.2">
      <c r="A77" s="11"/>
      <c r="B77" s="11"/>
      <c r="C77" s="11"/>
      <c r="D77" s="11"/>
      <c r="E77" s="11"/>
      <c r="F77" s="11"/>
      <c r="G77" s="11"/>
      <c r="H77" s="27"/>
      <c r="I77" s="11"/>
      <c r="J77" s="11"/>
    </row>
    <row r="78" spans="1:19" x14ac:dyDescent="0.2">
      <c r="A78" s="11"/>
      <c r="B78" s="11"/>
      <c r="C78" s="11"/>
      <c r="D78" s="11"/>
      <c r="E78" s="11"/>
      <c r="F78" s="11"/>
      <c r="G78" s="11"/>
      <c r="H78" s="27"/>
      <c r="I78" s="11"/>
      <c r="J78" s="11"/>
    </row>
    <row r="79" spans="1:19" x14ac:dyDescent="0.2">
      <c r="A79" s="11"/>
      <c r="B79" s="11"/>
      <c r="C79" s="11"/>
      <c r="D79" s="11"/>
      <c r="E79" s="11"/>
      <c r="F79" s="11"/>
      <c r="G79" s="11"/>
      <c r="H79" s="27"/>
      <c r="I79" s="11"/>
      <c r="J79" s="11"/>
    </row>
    <row r="80" spans="1:19" x14ac:dyDescent="0.2">
      <c r="H80" s="26"/>
    </row>
    <row r="81" spans="8:8" x14ac:dyDescent="0.2">
      <c r="H81" s="26"/>
    </row>
    <row r="82" spans="8:8" x14ac:dyDescent="0.2">
      <c r="H82" s="26"/>
    </row>
    <row r="83" spans="8:8" x14ac:dyDescent="0.2">
      <c r="H83" s="26"/>
    </row>
    <row r="84" spans="8:8" x14ac:dyDescent="0.2">
      <c r="H84" s="26"/>
    </row>
    <row r="85" spans="8:8" x14ac:dyDescent="0.2">
      <c r="H85" s="26"/>
    </row>
    <row r="86" spans="8:8" x14ac:dyDescent="0.2">
      <c r="H86" s="26"/>
    </row>
    <row r="87" spans="8:8" x14ac:dyDescent="0.2">
      <c r="H87" s="26"/>
    </row>
    <row r="88" spans="8:8" x14ac:dyDescent="0.2">
      <c r="H88" s="26"/>
    </row>
    <row r="89" spans="8:8" x14ac:dyDescent="0.2">
      <c r="H89" s="26"/>
    </row>
  </sheetData>
  <sortState ref="R40:S64">
    <sortCondition ref="S40:S64"/>
  </sortState>
  <mergeCells count="10">
    <mergeCell ref="D40:F40"/>
    <mergeCell ref="G40:I40"/>
    <mergeCell ref="C40:C41"/>
    <mergeCell ref="J40:J41"/>
    <mergeCell ref="C6:L6"/>
    <mergeCell ref="B1:P2"/>
    <mergeCell ref="D7:F7"/>
    <mergeCell ref="C7:C8"/>
    <mergeCell ref="G7:I7"/>
    <mergeCell ref="J7:L7"/>
  </mergeCell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CF195EE-20B2-439E-8740-9C785E992D19}">
            <x14:iconSet iconSet="3TrafficLights2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J42:J68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Normal="100" workbookViewId="0">
      <selection activeCell="C12" sqref="C12"/>
    </sheetView>
  </sheetViews>
  <sheetFormatPr baseColWidth="10" defaultColWidth="0" defaultRowHeight="12" x14ac:dyDescent="0.2"/>
  <cols>
    <col min="1" max="1" width="11.7109375" style="7" customWidth="1"/>
    <col min="2" max="16" width="10.7109375" style="7" customWidth="1"/>
    <col min="17" max="17" width="11.7109375" style="7" customWidth="1"/>
    <col min="18" max="24" width="0" style="7" hidden="1" customWidth="1"/>
    <col min="25" max="16384" width="11.42578125" style="7" hidden="1"/>
  </cols>
  <sheetData>
    <row r="1" spans="2:17" ht="12" customHeight="1" x14ac:dyDescent="0.2">
      <c r="B1" s="131" t="s">
        <v>110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7" ht="12" customHeight="1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4" spans="2:17" ht="15" x14ac:dyDescent="0.25">
      <c r="B4" s="1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7" ht="15" customHeight="1" x14ac:dyDescent="0.2">
      <c r="B5" s="10"/>
      <c r="C5" s="53"/>
      <c r="D5" s="53"/>
      <c r="E5" s="53"/>
      <c r="F5" s="53"/>
      <c r="G5" s="54"/>
      <c r="H5" s="54"/>
      <c r="I5" s="54"/>
      <c r="J5" s="54"/>
      <c r="K5" s="54"/>
      <c r="L5" s="54"/>
      <c r="M5" s="53"/>
      <c r="N5" s="53"/>
      <c r="O5" s="53"/>
      <c r="P5" s="12"/>
    </row>
    <row r="6" spans="2:17" ht="12.75" customHeight="1" x14ac:dyDescent="0.2">
      <c r="B6" s="10"/>
      <c r="C6" s="11"/>
      <c r="D6" s="11"/>
      <c r="E6" s="11"/>
      <c r="F6" s="152" t="s">
        <v>28</v>
      </c>
      <c r="G6" s="152"/>
      <c r="H6" s="152"/>
      <c r="I6" s="152"/>
      <c r="J6" s="152"/>
      <c r="K6" s="152"/>
      <c r="L6" s="152"/>
      <c r="M6" s="11"/>
      <c r="N6" s="11"/>
      <c r="O6" s="11"/>
      <c r="P6" s="12"/>
      <c r="Q6" s="11"/>
    </row>
    <row r="7" spans="2:17" x14ac:dyDescent="0.2">
      <c r="B7" s="10"/>
      <c r="C7" s="11"/>
      <c r="D7" s="11"/>
      <c r="E7" s="11"/>
      <c r="F7" s="149" t="s">
        <v>29</v>
      </c>
      <c r="G7" s="149"/>
      <c r="H7" s="149"/>
      <c r="I7" s="149"/>
      <c r="J7" s="149"/>
      <c r="K7" s="149"/>
      <c r="L7" s="149"/>
      <c r="M7" s="11"/>
      <c r="N7" s="11"/>
      <c r="O7" s="11"/>
      <c r="P7" s="12"/>
      <c r="Q7" s="11"/>
    </row>
    <row r="8" spans="2:17" ht="12.75" x14ac:dyDescent="0.2">
      <c r="B8" s="10"/>
      <c r="C8" s="11"/>
      <c r="D8" s="11"/>
      <c r="E8" s="11"/>
      <c r="F8" s="44" t="s">
        <v>27</v>
      </c>
      <c r="G8" s="45"/>
      <c r="H8" s="46">
        <v>2012</v>
      </c>
      <c r="I8" s="47">
        <v>2013</v>
      </c>
      <c r="J8" s="47">
        <v>2014</v>
      </c>
      <c r="K8" s="47">
        <v>2015</v>
      </c>
      <c r="L8" s="47">
        <v>2016</v>
      </c>
      <c r="M8" s="11"/>
      <c r="N8" s="11"/>
      <c r="O8" s="11"/>
      <c r="P8" s="12"/>
      <c r="Q8" s="11"/>
    </row>
    <row r="9" spans="2:17" ht="12.75" x14ac:dyDescent="0.2">
      <c r="B9" s="10"/>
      <c r="C9" s="11"/>
      <c r="D9" s="11"/>
      <c r="E9" s="11"/>
      <c r="F9" s="38" t="s">
        <v>46</v>
      </c>
      <c r="G9" s="31"/>
      <c r="H9" s="36">
        <v>15.541483769999997</v>
      </c>
      <c r="I9" s="37">
        <v>15.683616259999999</v>
      </c>
      <c r="J9" s="37">
        <v>15.796885389999996</v>
      </c>
      <c r="K9" s="37">
        <v>15.91894516</v>
      </c>
      <c r="L9" s="37">
        <v>16.197110030000001</v>
      </c>
      <c r="M9" s="11"/>
      <c r="N9" s="11"/>
      <c r="O9" s="11"/>
      <c r="P9" s="12"/>
    </row>
    <row r="10" spans="2:17" ht="12.75" x14ac:dyDescent="0.2">
      <c r="B10" s="10"/>
      <c r="C10" s="11"/>
      <c r="D10" s="11"/>
      <c r="E10" s="11"/>
      <c r="F10" s="30" t="s">
        <v>44</v>
      </c>
      <c r="G10" s="31"/>
      <c r="H10" s="32">
        <v>11.548228699999997</v>
      </c>
      <c r="I10" s="33">
        <v>11.559507069999999</v>
      </c>
      <c r="J10" s="33">
        <v>11.505700830000002</v>
      </c>
      <c r="K10" s="33">
        <v>11.644712129999998</v>
      </c>
      <c r="L10" s="33">
        <v>11.657322350000003</v>
      </c>
      <c r="M10" s="11"/>
      <c r="N10" s="11"/>
      <c r="O10" s="11"/>
      <c r="P10" s="12"/>
    </row>
    <row r="11" spans="2:17" ht="12.75" x14ac:dyDescent="0.2">
      <c r="B11" s="10"/>
      <c r="C11" s="11"/>
      <c r="D11" s="11"/>
      <c r="E11" s="11"/>
      <c r="F11" s="30" t="s">
        <v>45</v>
      </c>
      <c r="G11" s="31"/>
      <c r="H11" s="32">
        <v>3.99325507</v>
      </c>
      <c r="I11" s="33">
        <v>4.1241091899999986</v>
      </c>
      <c r="J11" s="33">
        <v>4.2911845600000005</v>
      </c>
      <c r="K11" s="33">
        <v>4.2742330300000004</v>
      </c>
      <c r="L11" s="33">
        <v>4.5397876799999999</v>
      </c>
      <c r="M11" s="11"/>
      <c r="N11" s="11"/>
      <c r="O11" s="11"/>
      <c r="P11" s="12"/>
    </row>
    <row r="12" spans="2:17" ht="12.75" x14ac:dyDescent="0.2">
      <c r="B12" s="10"/>
      <c r="C12" s="11"/>
      <c r="D12" s="11"/>
      <c r="E12" s="11"/>
      <c r="F12" s="39" t="s">
        <v>47</v>
      </c>
      <c r="G12" s="34"/>
      <c r="H12" s="35">
        <f>+D45/100</f>
        <v>0.74309999999999998</v>
      </c>
      <c r="I12" s="35">
        <f t="shared" ref="I12:L12" si="0">+E45/100</f>
        <v>0.73699999999999999</v>
      </c>
      <c r="J12" s="35">
        <f t="shared" si="0"/>
        <v>0.72840000000000005</v>
      </c>
      <c r="K12" s="35">
        <f t="shared" si="0"/>
        <v>0.73150000000000004</v>
      </c>
      <c r="L12" s="35">
        <f t="shared" si="0"/>
        <v>0.71970000000000001</v>
      </c>
      <c r="M12" s="11"/>
      <c r="N12" s="11"/>
      <c r="O12" s="11"/>
      <c r="P12" s="12"/>
    </row>
    <row r="13" spans="2:17" x14ac:dyDescent="0.2">
      <c r="B13" s="10"/>
      <c r="C13" s="11"/>
      <c r="D13" s="11"/>
      <c r="E13" s="11"/>
      <c r="F13" s="153" t="s">
        <v>52</v>
      </c>
      <c r="G13" s="153"/>
      <c r="H13" s="153"/>
      <c r="I13" s="153"/>
      <c r="J13" s="153"/>
      <c r="K13" s="153"/>
      <c r="L13" s="153"/>
      <c r="M13" s="11"/>
      <c r="N13" s="11"/>
      <c r="O13" s="11"/>
      <c r="P13" s="12"/>
    </row>
    <row r="14" spans="2:17" x14ac:dyDescent="0.2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2:17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2:16" x14ac:dyDescent="0.2">
      <c r="B17" s="10"/>
      <c r="C17" s="150" t="s">
        <v>50</v>
      </c>
      <c r="D17" s="150"/>
      <c r="E17" s="150"/>
      <c r="F17" s="150"/>
      <c r="G17" s="150"/>
      <c r="H17" s="150"/>
      <c r="I17" s="150"/>
      <c r="J17" s="11"/>
      <c r="K17" s="11"/>
      <c r="L17" s="11"/>
      <c r="M17" s="11"/>
      <c r="N17" s="11"/>
      <c r="O17" s="11"/>
      <c r="P17" s="12"/>
    </row>
    <row r="18" spans="2:16" x14ac:dyDescent="0.2">
      <c r="B18" s="10"/>
      <c r="C18" s="11"/>
      <c r="D18" s="11"/>
      <c r="E18" s="11"/>
      <c r="F18" s="29" t="s">
        <v>51</v>
      </c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2:16" ht="15" x14ac:dyDescent="0.2">
      <c r="B19" s="10"/>
      <c r="C19" s="42" t="s">
        <v>25</v>
      </c>
      <c r="D19" s="42">
        <v>2012</v>
      </c>
      <c r="E19" s="42">
        <v>2013</v>
      </c>
      <c r="F19" s="42">
        <v>2014</v>
      </c>
      <c r="G19" s="42">
        <v>2015</v>
      </c>
      <c r="H19" s="42">
        <v>2016</v>
      </c>
      <c r="I19" s="43" t="s">
        <v>49</v>
      </c>
      <c r="J19" s="11"/>
      <c r="K19" s="11"/>
      <c r="L19" s="11"/>
      <c r="M19" s="11"/>
      <c r="N19" s="11"/>
      <c r="O19" s="11"/>
      <c r="P19" s="12"/>
    </row>
    <row r="20" spans="2:16" ht="15" x14ac:dyDescent="0.25">
      <c r="B20" s="10"/>
      <c r="C20" s="1" t="s">
        <v>13</v>
      </c>
      <c r="D20" s="48">
        <v>61.18</v>
      </c>
      <c r="E20" s="48">
        <v>60.34</v>
      </c>
      <c r="F20" s="48">
        <v>57.07</v>
      </c>
      <c r="G20" s="48">
        <v>57.92</v>
      </c>
      <c r="H20" s="48">
        <v>55.89</v>
      </c>
      <c r="I20" s="40">
        <f t="shared" ref="I20:I46" si="1">+H20-D20</f>
        <v>-5.2899999999999991</v>
      </c>
      <c r="J20" s="11"/>
      <c r="K20" s="11">
        <v>2008</v>
      </c>
      <c r="L20" s="52">
        <v>0.79100000000000004</v>
      </c>
      <c r="M20" s="11"/>
      <c r="N20" s="11"/>
      <c r="O20" s="11"/>
      <c r="P20" s="12"/>
    </row>
    <row r="21" spans="2:16" ht="15" x14ac:dyDescent="0.25">
      <c r="B21" s="10"/>
      <c r="C21" s="1" t="s">
        <v>19</v>
      </c>
      <c r="D21" s="48">
        <v>90.32</v>
      </c>
      <c r="E21" s="48">
        <v>88.87</v>
      </c>
      <c r="F21" s="48">
        <v>88.78</v>
      </c>
      <c r="G21" s="48">
        <v>89.27</v>
      </c>
      <c r="H21" s="48">
        <v>85.3</v>
      </c>
      <c r="I21" s="40">
        <f t="shared" si="1"/>
        <v>-5.019999999999996</v>
      </c>
      <c r="J21" s="11"/>
      <c r="K21" s="11">
        <v>2009</v>
      </c>
      <c r="L21" s="52">
        <v>0.77200000000000002</v>
      </c>
      <c r="M21" s="11"/>
      <c r="N21" s="11"/>
      <c r="O21" s="11"/>
      <c r="P21" s="12"/>
    </row>
    <row r="22" spans="2:16" ht="15" x14ac:dyDescent="0.25">
      <c r="B22" s="10"/>
      <c r="C22" s="1" t="s">
        <v>12</v>
      </c>
      <c r="D22" s="48">
        <v>80.3</v>
      </c>
      <c r="E22" s="48">
        <v>79.209999999999994</v>
      </c>
      <c r="F22" s="48">
        <v>79.16</v>
      </c>
      <c r="G22" s="48">
        <v>77.14</v>
      </c>
      <c r="H22" s="48">
        <v>75.48</v>
      </c>
      <c r="I22" s="40">
        <f t="shared" si="1"/>
        <v>-4.8199999999999932</v>
      </c>
      <c r="J22" s="11"/>
      <c r="K22" s="11">
        <v>2010</v>
      </c>
      <c r="L22" s="52">
        <v>0.77100000000000002</v>
      </c>
      <c r="M22" s="11"/>
      <c r="N22" s="11"/>
      <c r="O22" s="11"/>
      <c r="P22" s="12"/>
    </row>
    <row r="23" spans="2:16" ht="15" x14ac:dyDescent="0.25">
      <c r="B23" s="10"/>
      <c r="C23" s="1" t="s">
        <v>11</v>
      </c>
      <c r="D23" s="48">
        <v>76.489999999999995</v>
      </c>
      <c r="E23" s="48">
        <v>76.66</v>
      </c>
      <c r="F23" s="48">
        <v>74.77</v>
      </c>
      <c r="G23" s="48">
        <v>77.010000000000005</v>
      </c>
      <c r="H23" s="48">
        <v>72.430000000000007</v>
      </c>
      <c r="I23" s="40">
        <f t="shared" si="1"/>
        <v>-4.0599999999999881</v>
      </c>
      <c r="J23" s="11"/>
      <c r="K23" s="11">
        <v>2011</v>
      </c>
      <c r="L23" s="52">
        <v>0.75</v>
      </c>
      <c r="M23" s="11"/>
      <c r="N23" s="11"/>
      <c r="O23" s="11"/>
      <c r="P23" s="12"/>
    </row>
    <row r="24" spans="2:16" ht="15" x14ac:dyDescent="0.25">
      <c r="B24" s="10"/>
      <c r="C24" s="1" t="s">
        <v>9</v>
      </c>
      <c r="D24" s="48">
        <v>66.84</v>
      </c>
      <c r="E24" s="48">
        <v>63.33</v>
      </c>
      <c r="F24" s="48">
        <v>63.57</v>
      </c>
      <c r="G24" s="48">
        <v>61.9</v>
      </c>
      <c r="H24" s="48">
        <v>62.99</v>
      </c>
      <c r="I24" s="40">
        <f t="shared" si="1"/>
        <v>-3.8500000000000014</v>
      </c>
      <c r="J24" s="11"/>
      <c r="K24" s="11">
        <v>2012</v>
      </c>
      <c r="L24" s="52">
        <v>0.74309999999999998</v>
      </c>
      <c r="M24" s="96">
        <v>0.8129641958885846</v>
      </c>
      <c r="N24" s="11"/>
      <c r="O24" s="11"/>
      <c r="P24" s="12"/>
    </row>
    <row r="25" spans="2:16" ht="15" x14ac:dyDescent="0.25">
      <c r="B25" s="10"/>
      <c r="C25" s="1" t="s">
        <v>2</v>
      </c>
      <c r="D25" s="48">
        <v>94.2</v>
      </c>
      <c r="E25" s="48">
        <v>88.78</v>
      </c>
      <c r="F25" s="48">
        <v>87.11</v>
      </c>
      <c r="G25" s="48">
        <v>88.31</v>
      </c>
      <c r="H25" s="48">
        <v>90.36</v>
      </c>
      <c r="I25" s="40">
        <f t="shared" si="1"/>
        <v>-3.8400000000000034</v>
      </c>
      <c r="J25" s="11"/>
      <c r="K25" s="11">
        <v>2013</v>
      </c>
      <c r="L25" s="52">
        <v>0.73699999999999999</v>
      </c>
      <c r="M25" s="96">
        <v>0.80787386724427934</v>
      </c>
      <c r="N25" s="11"/>
      <c r="O25" s="11"/>
      <c r="P25" s="12"/>
    </row>
    <row r="26" spans="2:16" ht="15" x14ac:dyDescent="0.25">
      <c r="B26" s="10"/>
      <c r="C26" s="1" t="s">
        <v>26</v>
      </c>
      <c r="D26" s="48">
        <v>59.24</v>
      </c>
      <c r="E26" s="48">
        <v>56.97</v>
      </c>
      <c r="F26" s="48">
        <v>54.24</v>
      </c>
      <c r="G26" s="48">
        <v>53.7</v>
      </c>
      <c r="H26" s="48">
        <v>56.45</v>
      </c>
      <c r="I26" s="40">
        <f t="shared" si="1"/>
        <v>-2.7899999999999991</v>
      </c>
      <c r="J26" s="11"/>
      <c r="K26" s="11">
        <v>2014</v>
      </c>
      <c r="L26" s="52">
        <v>0.72840000000000005</v>
      </c>
      <c r="M26" s="96">
        <v>0.81005095820286033</v>
      </c>
      <c r="N26" s="11"/>
      <c r="O26" s="11"/>
      <c r="P26" s="12"/>
    </row>
    <row r="27" spans="2:16" ht="15" x14ac:dyDescent="0.25">
      <c r="B27" s="10"/>
      <c r="C27" s="1" t="s">
        <v>23</v>
      </c>
      <c r="D27" s="48">
        <v>80.599999999999994</v>
      </c>
      <c r="E27" s="48">
        <v>81.09</v>
      </c>
      <c r="F27" s="48">
        <v>80.83</v>
      </c>
      <c r="G27" s="48">
        <v>79.150000000000006</v>
      </c>
      <c r="H27" s="48">
        <v>78.989999999999995</v>
      </c>
      <c r="I27" s="40">
        <f t="shared" si="1"/>
        <v>-1.6099999999999994</v>
      </c>
      <c r="J27" s="11"/>
      <c r="K27" s="11">
        <v>2015</v>
      </c>
      <c r="L27" s="52">
        <v>0.73150000000000004</v>
      </c>
      <c r="M27" s="96">
        <v>0.81257850573068335</v>
      </c>
      <c r="N27" s="11"/>
      <c r="O27" s="11"/>
      <c r="P27" s="12"/>
    </row>
    <row r="28" spans="2:16" ht="15" x14ac:dyDescent="0.25">
      <c r="B28" s="10"/>
      <c r="C28" s="1" t="s">
        <v>10</v>
      </c>
      <c r="D28" s="48">
        <v>83.17</v>
      </c>
      <c r="E28" s="48">
        <v>82.31</v>
      </c>
      <c r="F28" s="48">
        <v>82.85</v>
      </c>
      <c r="G28" s="48">
        <v>82.73</v>
      </c>
      <c r="H28" s="48">
        <v>81.83</v>
      </c>
      <c r="I28" s="40">
        <f t="shared" si="1"/>
        <v>-1.3400000000000034</v>
      </c>
      <c r="J28" s="11"/>
      <c r="K28" s="11">
        <v>2016</v>
      </c>
      <c r="L28" s="52">
        <v>0.71970000000000001</v>
      </c>
      <c r="M28" s="96">
        <v>0.80386398270551429</v>
      </c>
      <c r="N28" s="11"/>
      <c r="O28" s="11"/>
      <c r="P28" s="12"/>
    </row>
    <row r="29" spans="2:16" ht="15" x14ac:dyDescent="0.25">
      <c r="B29" s="10"/>
      <c r="C29" s="1" t="s">
        <v>7</v>
      </c>
      <c r="D29" s="48">
        <v>91.57</v>
      </c>
      <c r="E29" s="48">
        <v>89.7</v>
      </c>
      <c r="F29" s="48">
        <v>91.38</v>
      </c>
      <c r="G29" s="48">
        <v>90.31</v>
      </c>
      <c r="H29" s="48">
        <v>90.89</v>
      </c>
      <c r="I29" s="40">
        <f t="shared" si="1"/>
        <v>-0.67999999999999261</v>
      </c>
      <c r="J29" s="11"/>
      <c r="K29" s="11"/>
      <c r="L29" s="11"/>
      <c r="M29" s="11"/>
      <c r="N29" s="11"/>
      <c r="O29" s="11"/>
      <c r="P29" s="12"/>
    </row>
    <row r="30" spans="2:16" ht="15" x14ac:dyDescent="0.25">
      <c r="B30" s="10"/>
      <c r="C30" s="1" t="s">
        <v>0</v>
      </c>
      <c r="D30" s="48">
        <v>87.24</v>
      </c>
      <c r="E30" s="48">
        <v>87.69</v>
      </c>
      <c r="F30" s="48">
        <v>87.62</v>
      </c>
      <c r="G30" s="48">
        <v>87.15</v>
      </c>
      <c r="H30" s="48">
        <v>86.58</v>
      </c>
      <c r="I30" s="40">
        <f t="shared" si="1"/>
        <v>-0.65999999999999659</v>
      </c>
      <c r="J30" s="11"/>
      <c r="K30" s="11"/>
      <c r="L30" s="11"/>
      <c r="M30" s="11"/>
      <c r="N30" s="11"/>
      <c r="O30" s="11"/>
      <c r="P30" s="12"/>
    </row>
    <row r="31" spans="2:16" ht="15" x14ac:dyDescent="0.25">
      <c r="B31" s="10"/>
      <c r="C31" s="1" t="s">
        <v>4</v>
      </c>
      <c r="D31" s="48">
        <v>88.16</v>
      </c>
      <c r="E31" s="48">
        <v>88.7</v>
      </c>
      <c r="F31" s="48">
        <v>89.24</v>
      </c>
      <c r="G31" s="48">
        <v>89.69</v>
      </c>
      <c r="H31" s="48">
        <v>87.59</v>
      </c>
      <c r="I31" s="40">
        <f t="shared" si="1"/>
        <v>-0.56999999999999318</v>
      </c>
      <c r="J31" s="11"/>
      <c r="K31" s="11"/>
      <c r="L31" s="11"/>
      <c r="M31" s="11"/>
      <c r="N31" s="11"/>
      <c r="O31" s="11"/>
      <c r="P31" s="12"/>
    </row>
    <row r="32" spans="2:16" ht="15" x14ac:dyDescent="0.25">
      <c r="B32" s="10"/>
      <c r="C32" s="1" t="s">
        <v>6</v>
      </c>
      <c r="D32" s="48">
        <v>82.22</v>
      </c>
      <c r="E32" s="48">
        <v>80.23</v>
      </c>
      <c r="F32" s="48">
        <v>81.61</v>
      </c>
      <c r="G32" s="48">
        <v>82.99</v>
      </c>
      <c r="H32" s="48">
        <v>82.34</v>
      </c>
      <c r="I32" s="41">
        <f t="shared" si="1"/>
        <v>0.12000000000000455</v>
      </c>
      <c r="J32" s="11"/>
      <c r="K32" s="11"/>
      <c r="L32" s="11"/>
      <c r="M32" s="11"/>
      <c r="N32" s="11"/>
      <c r="O32" s="11"/>
      <c r="P32" s="12"/>
    </row>
    <row r="33" spans="2:16" ht="15" x14ac:dyDescent="0.25">
      <c r="B33" s="10"/>
      <c r="C33" s="1" t="s">
        <v>18</v>
      </c>
      <c r="D33" s="48">
        <v>80.989999999999995</v>
      </c>
      <c r="E33" s="48">
        <v>81.16</v>
      </c>
      <c r="F33" s="48">
        <v>82.24</v>
      </c>
      <c r="G33" s="48">
        <v>81.41</v>
      </c>
      <c r="H33" s="48">
        <v>81.2</v>
      </c>
      <c r="I33" s="41">
        <f t="shared" si="1"/>
        <v>0.21000000000000796</v>
      </c>
      <c r="J33" s="11"/>
      <c r="K33" s="11"/>
      <c r="L33" s="11"/>
      <c r="M33" s="11"/>
      <c r="N33" s="11"/>
      <c r="O33" s="11"/>
      <c r="P33" s="12"/>
    </row>
    <row r="34" spans="2:16" ht="15" x14ac:dyDescent="0.25">
      <c r="B34" s="10"/>
      <c r="C34" s="1" t="s">
        <v>3</v>
      </c>
      <c r="D34" s="48">
        <v>66.97</v>
      </c>
      <c r="E34" s="48">
        <v>65.11</v>
      </c>
      <c r="F34" s="48">
        <v>67.510000000000005</v>
      </c>
      <c r="G34" s="48">
        <v>67.19</v>
      </c>
      <c r="H34" s="48">
        <v>67.38</v>
      </c>
      <c r="I34" s="41">
        <f t="shared" si="1"/>
        <v>0.40999999999999659</v>
      </c>
      <c r="J34" s="11"/>
      <c r="K34" s="11"/>
      <c r="L34" s="11"/>
      <c r="M34" s="11"/>
      <c r="N34" s="11"/>
      <c r="O34" s="11"/>
      <c r="P34" s="12"/>
    </row>
    <row r="35" spans="2:16" ht="15" x14ac:dyDescent="0.25">
      <c r="B35" s="10"/>
      <c r="C35" s="1" t="s">
        <v>1</v>
      </c>
      <c r="D35" s="48">
        <v>80.11</v>
      </c>
      <c r="E35" s="48">
        <v>79.52</v>
      </c>
      <c r="F35" s="48">
        <v>79.69</v>
      </c>
      <c r="G35" s="48">
        <v>81.99</v>
      </c>
      <c r="H35" s="48">
        <v>80.709999999999994</v>
      </c>
      <c r="I35" s="41">
        <f t="shared" si="1"/>
        <v>0.59999999999999432</v>
      </c>
      <c r="J35" s="11"/>
      <c r="K35" s="11"/>
      <c r="L35" s="11"/>
      <c r="M35" s="11"/>
      <c r="N35" s="11"/>
      <c r="O35" s="11"/>
      <c r="P35" s="12"/>
    </row>
    <row r="36" spans="2:16" ht="15" x14ac:dyDescent="0.25">
      <c r="B36" s="10"/>
      <c r="C36" s="1" t="s">
        <v>8</v>
      </c>
      <c r="D36" s="48">
        <v>86.37</v>
      </c>
      <c r="E36" s="48">
        <v>85.91</v>
      </c>
      <c r="F36" s="48">
        <v>86.29</v>
      </c>
      <c r="G36" s="48">
        <v>87</v>
      </c>
      <c r="H36" s="48">
        <v>87.03</v>
      </c>
      <c r="I36" s="41">
        <f t="shared" si="1"/>
        <v>0.65999999999999659</v>
      </c>
      <c r="J36" s="11"/>
      <c r="K36" s="11"/>
      <c r="L36" s="11"/>
      <c r="M36" s="11"/>
      <c r="N36" s="11"/>
      <c r="O36" s="11"/>
      <c r="P36" s="12"/>
    </row>
    <row r="37" spans="2:16" ht="15" x14ac:dyDescent="0.25">
      <c r="B37" s="10"/>
      <c r="C37" s="1" t="s">
        <v>14</v>
      </c>
      <c r="D37" s="48">
        <v>82.56</v>
      </c>
      <c r="E37" s="48">
        <v>83.11</v>
      </c>
      <c r="F37" s="48">
        <v>81.91</v>
      </c>
      <c r="G37" s="48">
        <v>81.87</v>
      </c>
      <c r="H37" s="48">
        <v>83.29</v>
      </c>
      <c r="I37" s="41">
        <f t="shared" si="1"/>
        <v>0.73000000000000398</v>
      </c>
      <c r="J37" s="11"/>
      <c r="K37" s="11"/>
      <c r="L37" s="11"/>
      <c r="M37" s="11"/>
      <c r="N37" s="11"/>
      <c r="O37" s="11"/>
      <c r="P37" s="12"/>
    </row>
    <row r="38" spans="2:16" ht="15" x14ac:dyDescent="0.25">
      <c r="B38" s="10"/>
      <c r="C38" s="1" t="s">
        <v>5</v>
      </c>
      <c r="D38" s="48">
        <v>87.43</v>
      </c>
      <c r="E38" s="48">
        <v>89.1</v>
      </c>
      <c r="F38" s="48">
        <v>87.98</v>
      </c>
      <c r="G38" s="48">
        <v>89.47</v>
      </c>
      <c r="H38" s="48">
        <v>88.19</v>
      </c>
      <c r="I38" s="41">
        <f t="shared" si="1"/>
        <v>0.75999999999999091</v>
      </c>
      <c r="J38" s="11"/>
      <c r="K38" s="11"/>
      <c r="L38" s="11"/>
      <c r="M38" s="11"/>
      <c r="N38" s="11"/>
      <c r="O38" s="11"/>
      <c r="P38" s="12"/>
    </row>
    <row r="39" spans="2:16" ht="15" x14ac:dyDescent="0.25">
      <c r="B39" s="10"/>
      <c r="C39" s="1" t="s">
        <v>17</v>
      </c>
      <c r="D39" s="48">
        <v>79.459999999999994</v>
      </c>
      <c r="E39" s="48">
        <v>79.849999999999994</v>
      </c>
      <c r="F39" s="48">
        <v>79.7</v>
      </c>
      <c r="G39" s="48">
        <v>81.36</v>
      </c>
      <c r="H39" s="48">
        <v>80.42</v>
      </c>
      <c r="I39" s="41">
        <f t="shared" si="1"/>
        <v>0.96000000000000796</v>
      </c>
      <c r="J39" s="11"/>
      <c r="K39" s="11"/>
      <c r="L39" s="11"/>
      <c r="M39" s="11"/>
      <c r="N39" s="11"/>
      <c r="O39" s="11"/>
      <c r="P39" s="12"/>
    </row>
    <row r="40" spans="2:16" ht="15" x14ac:dyDescent="0.25">
      <c r="B40" s="10"/>
      <c r="C40" s="1" t="s">
        <v>16</v>
      </c>
      <c r="D40" s="48">
        <v>63.85</v>
      </c>
      <c r="E40" s="48">
        <v>66.069999999999993</v>
      </c>
      <c r="F40" s="48">
        <v>66.989999999999995</v>
      </c>
      <c r="G40" s="48">
        <v>64.95</v>
      </c>
      <c r="H40" s="48">
        <v>65.569999999999993</v>
      </c>
      <c r="I40" s="41">
        <f t="shared" si="1"/>
        <v>1.7199999999999918</v>
      </c>
      <c r="J40" s="11"/>
      <c r="K40" s="11"/>
      <c r="L40" s="11"/>
      <c r="M40" s="11"/>
      <c r="N40" s="11"/>
      <c r="O40" s="11"/>
      <c r="P40" s="12"/>
    </row>
    <row r="41" spans="2:16" ht="15" x14ac:dyDescent="0.25">
      <c r="B41" s="10"/>
      <c r="C41" s="1" t="s">
        <v>22</v>
      </c>
      <c r="D41" s="48">
        <v>78.209999999999994</v>
      </c>
      <c r="E41" s="48">
        <v>78.39</v>
      </c>
      <c r="F41" s="48">
        <v>77.52</v>
      </c>
      <c r="G41" s="48">
        <v>78.25</v>
      </c>
      <c r="H41" s="48">
        <v>80.86</v>
      </c>
      <c r="I41" s="41">
        <f t="shared" si="1"/>
        <v>2.6500000000000057</v>
      </c>
      <c r="J41" s="11"/>
      <c r="K41" s="11"/>
      <c r="L41" s="11"/>
      <c r="M41" s="11"/>
      <c r="N41" s="11"/>
      <c r="O41" s="11"/>
      <c r="P41" s="12"/>
    </row>
    <row r="42" spans="2:16" ht="15" x14ac:dyDescent="0.25">
      <c r="B42" s="10"/>
      <c r="C42" s="1" t="s">
        <v>20</v>
      </c>
      <c r="D42" s="48">
        <v>81.92</v>
      </c>
      <c r="E42" s="48">
        <v>84.1</v>
      </c>
      <c r="F42" s="48">
        <v>85.46</v>
      </c>
      <c r="G42" s="48">
        <v>83.27</v>
      </c>
      <c r="H42" s="48">
        <v>85.2</v>
      </c>
      <c r="I42" s="41">
        <f t="shared" si="1"/>
        <v>3.2800000000000011</v>
      </c>
      <c r="J42" s="11"/>
      <c r="K42" s="11"/>
      <c r="L42" s="11"/>
      <c r="M42" s="11"/>
      <c r="N42" s="11"/>
      <c r="O42" s="11"/>
      <c r="P42" s="12"/>
    </row>
    <row r="43" spans="2:16" ht="15" x14ac:dyDescent="0.25">
      <c r="B43" s="10"/>
      <c r="C43" s="1" t="s">
        <v>15</v>
      </c>
      <c r="D43" s="48">
        <v>74.66</v>
      </c>
      <c r="E43" s="48">
        <v>74.7</v>
      </c>
      <c r="F43" s="48">
        <v>75.72</v>
      </c>
      <c r="G43" s="48">
        <v>76.03</v>
      </c>
      <c r="H43" s="48">
        <v>78.209999999999994</v>
      </c>
      <c r="I43" s="41">
        <f t="shared" si="1"/>
        <v>3.5499999999999972</v>
      </c>
      <c r="J43" s="11"/>
      <c r="K43" s="11"/>
      <c r="L43" s="11"/>
      <c r="M43" s="11"/>
      <c r="N43" s="11"/>
      <c r="O43" s="11"/>
      <c r="P43" s="12"/>
    </row>
    <row r="44" spans="2:16" ht="15" x14ac:dyDescent="0.25">
      <c r="B44" s="10"/>
      <c r="C44" s="1" t="s">
        <v>21</v>
      </c>
      <c r="D44" s="48">
        <v>68.8</v>
      </c>
      <c r="E44" s="48">
        <v>69.069999999999993</v>
      </c>
      <c r="F44" s="48">
        <v>71.13</v>
      </c>
      <c r="G44" s="48">
        <v>71.67</v>
      </c>
      <c r="H44" s="48">
        <v>73.94</v>
      </c>
      <c r="I44" s="41">
        <f t="shared" si="1"/>
        <v>5.1400000000000006</v>
      </c>
      <c r="J44" s="11"/>
      <c r="K44" s="11"/>
      <c r="L44" s="11"/>
      <c r="M44" s="11"/>
      <c r="N44" s="11"/>
      <c r="O44" s="11"/>
      <c r="P44" s="12"/>
    </row>
    <row r="45" spans="2:16" ht="15" x14ac:dyDescent="0.25">
      <c r="B45" s="10"/>
      <c r="C45" s="49" t="s">
        <v>24</v>
      </c>
      <c r="D45" s="50">
        <v>74.31</v>
      </c>
      <c r="E45" s="50">
        <v>73.7</v>
      </c>
      <c r="F45" s="50">
        <v>72.84</v>
      </c>
      <c r="G45" s="50">
        <v>73.150000000000006</v>
      </c>
      <c r="H45" s="50">
        <v>71.97</v>
      </c>
      <c r="I45" s="51">
        <f t="shared" si="1"/>
        <v>-2.3400000000000034</v>
      </c>
      <c r="J45" s="11"/>
      <c r="K45" s="11"/>
      <c r="L45" s="11"/>
      <c r="M45" s="11"/>
      <c r="N45" s="11"/>
      <c r="O45" s="11"/>
      <c r="P45" s="12"/>
    </row>
    <row r="46" spans="2:16" ht="15" x14ac:dyDescent="0.25">
      <c r="B46" s="10"/>
      <c r="C46" s="125" t="s">
        <v>101</v>
      </c>
      <c r="D46" s="126">
        <v>81.296419588858456</v>
      </c>
      <c r="E46" s="126">
        <v>80.787386724427932</v>
      </c>
      <c r="F46" s="126">
        <v>81.00509582028603</v>
      </c>
      <c r="G46" s="126">
        <v>81.257850573068339</v>
      </c>
      <c r="H46" s="126">
        <v>80.386398270551425</v>
      </c>
      <c r="I46" s="51">
        <f t="shared" si="1"/>
        <v>-0.91002131830703092</v>
      </c>
      <c r="J46" s="11"/>
      <c r="K46" s="11"/>
      <c r="L46" s="11"/>
      <c r="M46" s="11"/>
      <c r="N46" s="11"/>
      <c r="O46" s="11"/>
      <c r="P46" s="12"/>
    </row>
    <row r="47" spans="2:16" x14ac:dyDescent="0.2">
      <c r="B47" s="10"/>
      <c r="C47" s="151" t="s">
        <v>48</v>
      </c>
      <c r="D47" s="151"/>
      <c r="E47" s="151"/>
      <c r="F47" s="151"/>
      <c r="G47" s="151"/>
      <c r="H47" s="151"/>
      <c r="I47" s="151"/>
      <c r="J47" s="11"/>
      <c r="K47" s="11"/>
      <c r="L47" s="11"/>
      <c r="M47" s="11"/>
      <c r="N47" s="11"/>
      <c r="O47" s="11"/>
      <c r="P47" s="12"/>
    </row>
    <row r="48" spans="2:16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</row>
  </sheetData>
  <mergeCells count="6">
    <mergeCell ref="C17:I17"/>
    <mergeCell ref="C47:I47"/>
    <mergeCell ref="B1:P2"/>
    <mergeCell ref="F7:L7"/>
    <mergeCell ref="F6:L6"/>
    <mergeCell ref="F13:L1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PEAO-2012</vt:lpstr>
      <vt:lpstr>PEAO-2013</vt:lpstr>
      <vt:lpstr>PEAO-2014</vt:lpstr>
      <vt:lpstr>PEAO-2015</vt:lpstr>
      <vt:lpstr>PET</vt:lpstr>
      <vt:lpstr>IPEAO</vt:lpstr>
      <vt:lpstr>IPEAO 2012-2016</vt:lpstr>
      <vt:lpstr>IPEAO Sectores</vt:lpstr>
      <vt:lpstr>IPEAO Ingresos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2017-05-22T23:20:30Z</dcterms:created>
  <dcterms:modified xsi:type="dcterms:W3CDTF">2017-05-29T13:48:26Z</dcterms:modified>
</cp:coreProperties>
</file>